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7215" windowWidth="19230" windowHeight="4215" tabRatio="599"/>
  </bookViews>
  <sheets>
    <sheet name="Доходы 2019 - 2020" sheetId="4" r:id="rId1"/>
    <sheet name="Расходы 2019  - 2020" sheetId="16" r:id="rId2"/>
    <sheet name="Источники 2019 - 2020" sheetId="18" r:id="rId3"/>
    <sheet name="Доходы 2021-2022" sheetId="20" r:id="rId4"/>
  </sheets>
  <definedNames>
    <definedName name="_xlnm._FilterDatabase" localSheetId="0" hidden="1">'Доходы 2019 - 2020'!$A$5:$M$11</definedName>
    <definedName name="_xlnm._FilterDatabase" localSheetId="2" hidden="1">'Источники 2019 - 2020'!$A$3:$E$3</definedName>
    <definedName name="_xlnm._FilterDatabase" localSheetId="1" hidden="1">'Расходы 2019  - 2020'!$A$5:$F$31</definedName>
    <definedName name="_xlnm.Print_Titles" localSheetId="0">'Доходы 2019 - 2020'!$4:$4</definedName>
    <definedName name="_xlnm.Print_Titles" localSheetId="3">'Доходы 2021-2022'!$4:$4</definedName>
    <definedName name="_xlnm.Print_Titles" localSheetId="1">'Расходы 2019  - 2020'!$4:$4</definedName>
    <definedName name="_xlnm.Print_Area" localSheetId="0">'Доходы 2019 - 2020'!$A$1:$F$11</definedName>
    <definedName name="_xlnm.Print_Area" localSheetId="1">'Расходы 2019  - 2020'!$A$1:$F$37</definedName>
  </definedNames>
  <calcPr calcId="144525" fullPrecision="0"/>
</workbook>
</file>

<file path=xl/calcChain.xml><?xml version="1.0" encoding="utf-8"?>
<calcChain xmlns="http://schemas.openxmlformats.org/spreadsheetml/2006/main">
  <c r="D27" i="16" l="1"/>
  <c r="D17" i="16" s="1"/>
  <c r="E17" i="16"/>
  <c r="C17" i="16"/>
  <c r="D23" i="16"/>
  <c r="E23" i="16"/>
  <c r="C23" i="16"/>
  <c r="C21" i="16" l="1"/>
  <c r="E3" i="18"/>
  <c r="D3" i="18"/>
  <c r="C3" i="18"/>
  <c r="D3" i="16"/>
  <c r="E3" i="16"/>
  <c r="F3" i="16"/>
  <c r="C3" i="16"/>
  <c r="C6" i="4" l="1"/>
  <c r="D6" i="4"/>
  <c r="B6" i="4"/>
  <c r="F22" i="16" l="1"/>
  <c r="F26" i="16"/>
  <c r="D21" i="16"/>
  <c r="E21" i="16"/>
  <c r="F21" i="16" l="1"/>
  <c r="D25" i="16" l="1"/>
  <c r="E25" i="16"/>
  <c r="F25" i="16" s="1"/>
  <c r="C25" i="16"/>
  <c r="F12" i="16"/>
  <c r="E9" i="16"/>
  <c r="C9" i="16"/>
  <c r="C8" i="16" s="1"/>
  <c r="C7" i="16" s="1"/>
  <c r="C6" i="16" s="1"/>
  <c r="C5" i="16" s="1"/>
  <c r="E8" i="16" l="1"/>
  <c r="E18" i="16"/>
  <c r="E7" i="16"/>
  <c r="D29" i="16"/>
  <c r="E29" i="16"/>
  <c r="C29" i="16"/>
  <c r="F30" i="16"/>
  <c r="E27" i="16"/>
  <c r="C27" i="16"/>
  <c r="F28" i="16"/>
  <c r="D18" i="16"/>
  <c r="C18" i="16"/>
  <c r="F11" i="16"/>
  <c r="F10" i="16"/>
  <c r="D16" i="16" l="1"/>
  <c r="D15" i="16" s="1"/>
  <c r="D14" i="16" s="1"/>
  <c r="C16" i="16"/>
  <c r="C15" i="16" s="1"/>
  <c r="C14" i="16" s="1"/>
  <c r="F17" i="16"/>
  <c r="F19" i="16"/>
  <c r="E6" i="16"/>
  <c r="E5" i="16" s="1"/>
  <c r="F5" i="20"/>
  <c r="C5" i="20"/>
  <c r="E16" i="16" l="1"/>
  <c r="E15" i="16" s="1"/>
  <c r="E14" i="16" s="1"/>
  <c r="F16" i="16"/>
  <c r="F27" i="16"/>
  <c r="F29" i="16"/>
  <c r="F15" i="16" l="1"/>
  <c r="E7" i="4"/>
  <c r="E9" i="4" l="1"/>
  <c r="F9" i="20" l="1"/>
  <c r="F7" i="20"/>
  <c r="C7" i="20"/>
  <c r="C9" i="20" l="1"/>
  <c r="D11" i="4" l="1"/>
  <c r="C8" i="20"/>
  <c r="B11" i="4"/>
  <c r="E10" i="4"/>
  <c r="E8" i="4"/>
  <c r="E5" i="4"/>
  <c r="D9" i="16" l="1"/>
  <c r="C11" i="4"/>
  <c r="F20" i="16"/>
  <c r="B6" i="20"/>
  <c r="B10" i="20" s="1"/>
  <c r="F8" i="20"/>
  <c r="D8" i="16" l="1"/>
  <c r="C10" i="20"/>
  <c r="C6" i="20"/>
  <c r="E6" i="20"/>
  <c r="E10" i="20" s="1"/>
  <c r="D7" i="16" l="1"/>
  <c r="F8" i="16"/>
  <c r="F10" i="20"/>
  <c r="F6" i="20"/>
  <c r="D6" i="16" l="1"/>
  <c r="F7" i="16"/>
  <c r="C31" i="16"/>
  <c r="F9" i="16"/>
  <c r="F13" i="16"/>
  <c r="D5" i="16" l="1"/>
  <c r="F6" i="16"/>
  <c r="C6" i="18"/>
  <c r="C5" i="18" s="1"/>
  <c r="E31" i="16" l="1"/>
  <c r="D31" i="16" l="1"/>
  <c r="F31" i="16" s="1"/>
  <c r="F5" i="16"/>
  <c r="E6" i="4" l="1"/>
  <c r="E11" i="4" l="1"/>
  <c r="F18" i="16" l="1"/>
  <c r="F14" i="16" l="1"/>
  <c r="E6" i="18" l="1"/>
  <c r="E5" i="18" s="1"/>
  <c r="D6" i="18"/>
  <c r="D5" i="18" s="1"/>
</calcChain>
</file>

<file path=xl/sharedStrings.xml><?xml version="1.0" encoding="utf-8"?>
<sst xmlns="http://schemas.openxmlformats.org/spreadsheetml/2006/main" count="112" uniqueCount="94">
  <si>
    <t>000 01 00 00 00 00 0000 000</t>
  </si>
  <si>
    <t>395 01 05 02 01 09 0000 610</t>
  </si>
  <si>
    <t>Уменьшение прочих остатков денежных средств бюджетов территориальных  фондов обязательного медицинского страхования</t>
  </si>
  <si>
    <t>(руб.)</t>
  </si>
  <si>
    <t>ВСЕГО ДОХОДОВ</t>
  </si>
  <si>
    <t>ВСЕГО РАСХОДОВ</t>
  </si>
  <si>
    <t>Наименование источника
внутреннего финансирования
дефицита бюджета</t>
  </si>
  <si>
    <t>Источники внутреннего финансирования дефицитов бюджетов</t>
  </si>
  <si>
    <t xml:space="preserve"> </t>
  </si>
  <si>
    <t>000 2 00 00000 00 0000 000 Безвозмездные поступления</t>
  </si>
  <si>
    <t xml:space="preserve">395 2 02 05202 09 0000 151 Межбюджетные трансферты из бюджетов субъектов Российской Федерации, передаваемые территориальным фондам обязательного медицинского страхования на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 </t>
  </si>
  <si>
    <t>Наименование кода дохода</t>
  </si>
  <si>
    <t>Наименование кода расхода</t>
  </si>
  <si>
    <t>Расходы запланированы в соответствии с поступлениями средств из областного бюджета</t>
  </si>
  <si>
    <t>Расходы запланированы в соответствии с поступлениями средств</t>
  </si>
  <si>
    <t>000 1 00 00000 00 0000 000 Налоговые и неналоговые доходы</t>
  </si>
  <si>
    <t>Общегосударственные вопросы</t>
  </si>
  <si>
    <t>Здравоохранение</t>
  </si>
  <si>
    <t>Средства запланированы  в соответствии с проектом областного бюджета на 2018 год. Расчет ДЗиФ ЯО.</t>
  </si>
  <si>
    <t>Средства запланированы  в соответствии с проектом областного бюджета на 2019 год. Расчет ДЗиФ ЯО.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</si>
  <si>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</si>
  <si>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</si>
  <si>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</si>
  <si>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</si>
  <si>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</si>
  <si>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Расчеты (обоснования) показателей на 2020 год</t>
  </si>
  <si>
    <t>Другие общегосударственные вопросы</t>
  </si>
  <si>
    <t>Другие вопросы в области здравоохранения</t>
  </si>
  <si>
    <t>395 01 13 73 2 00 50932</t>
  </si>
  <si>
    <t>395 01 13 73 2 00 50932 100</t>
  </si>
  <si>
    <t>395 01 13 73 2 00 50932 200</t>
  </si>
  <si>
    <t>395 01 13 73 2 00 50932 300</t>
  </si>
  <si>
    <t>395 01 13 73 2 00 50932 800</t>
  </si>
  <si>
    <t xml:space="preserve">395 09 00 00 0 00 00000 000 </t>
  </si>
  <si>
    <t xml:space="preserve">395 09 09 00 0 00 00000 000 </t>
  </si>
  <si>
    <t>395 09 09 73 1 00 50931</t>
  </si>
  <si>
    <t>395 09 09 73 1 00 50931 300</t>
  </si>
  <si>
    <t>395 09 09 73 1 00 50931 500</t>
  </si>
  <si>
    <t>395 09 09 73 1 00 50933</t>
  </si>
  <si>
    <t>395 09 09 73 1 00 50933 300</t>
  </si>
  <si>
    <t xml:space="preserve">395 09 09 73 1 00 50939 </t>
  </si>
  <si>
    <t>395 09 09 73 1 00 50939 300</t>
  </si>
  <si>
    <t>395 09 09 73 1 00 70280</t>
  </si>
  <si>
    <t>395 09 09 73 1 00 70280 300</t>
  </si>
  <si>
    <t xml:space="preserve">395 09 09 73 1 00 70930 </t>
  </si>
  <si>
    <t>395 09 09 73 1 00 70930 300</t>
  </si>
  <si>
    <t>395 2 02 55093 09 0000 150 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</si>
  <si>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395 2 02 59999 09 0000 150 Прочие межбюджетные трансферты, передаваемые бюджетам территориальных фондов обязательного медицинского страхования</t>
  </si>
  <si>
    <t>000 2 18 00000 09 0000 150 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</si>
  <si>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000 2 19 00000 09 0000 150 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</t>
  </si>
  <si>
    <t>Финансовое обеспечение организации обязательного медицинского страхования на территориях субъектов Российской Федерации (Реализация территориальной программы обязательного медицинского страхования)</t>
  </si>
  <si>
    <t>Финансовое обеспечение организации обязательного медицинского страхования на территориях субъектов Российской Федерации (Финансовое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оборудования)</t>
  </si>
  <si>
    <t>Дополнительное финансовое обеспечение организации обязательного медицинского страхования на территориях субъектов Российской Федерации</t>
  </si>
  <si>
    <t>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</t>
  </si>
  <si>
    <t>Финансовое обеспечение организации обязательного медицинского страхования на территориях субъектов Российской Федерации  (Финансовое обеспечение выполнения функций органами управления территориального фонда обязательного медицинского страхования)</t>
  </si>
  <si>
    <t>Непрограммные направления деятельности органов управления внебюджетных фондов</t>
  </si>
  <si>
    <t>Выполнение функций аппаратами внебюджетных фондов</t>
  </si>
  <si>
    <t>395 01 13 73 0 00 00000</t>
  </si>
  <si>
    <t>Реализация государственных функций в области социальной политики</t>
  </si>
  <si>
    <t>Расчеты (обоснования) показателей на 2021 год</t>
  </si>
  <si>
    <t>%
к 2020 г.</t>
  </si>
  <si>
    <t>395 01 13 73 2 00 00000</t>
  </si>
  <si>
    <t>395 09 09 73 0 00 00000</t>
  </si>
  <si>
    <t>395 09 09 73 1 00 00000</t>
  </si>
  <si>
    <t>Доходы бюджета Территориального фонда обязательного медицинского страхования Ярославской области на 2020 год и оценка ожидаемого исполнения на 2019 год</t>
  </si>
  <si>
    <t>Оценка ожидаемого исполнения на 2019 год</t>
  </si>
  <si>
    <t>Расходы  бюджета Территориального фонда обязательного  медицинского страхования Ярославской области на 2020 год и оценка ожидаемого исполнения на 2019 год</t>
  </si>
  <si>
    <t>Финансовое обеспечение организации обязательного медицинского страхования на территориях субъектов Российской Федерации (Софинансирование расходов медицинских организаций на оплату труда врачей и среднего медицинского персонала)</t>
  </si>
  <si>
    <t xml:space="preserve">395 09 09 73 1 00 50934 </t>
  </si>
  <si>
    <t>395 09 09 73 1 00 50934 300</t>
  </si>
  <si>
    <t>Доходы бюджета Территориального фонда обязательного медицинского страхования Ярославской области на плановый период 2021 и 2022 годов</t>
  </si>
  <si>
    <t>%
к 2021 г.</t>
  </si>
  <si>
    <t>Расчеты (обоснования) показателей на 2022 год</t>
  </si>
  <si>
    <t>Расчет произведен  исходя из уровня ожидаемого исполнения в 2019 году с учетом динамики роста поступлений по данному виду дохода : 623 537,3 тыс. рублей (оценка ожидаемого исполнения в 2019 году) x 1,33 (средний темп роста объемов поступлений) = 829 304,6 тыс. рублей.</t>
  </si>
  <si>
    <t>395 01 00 00 0 00 00000 000</t>
  </si>
  <si>
    <t>395 01 13 00 0 00 00000 000</t>
  </si>
  <si>
    <t>Финансовое обеспечение организации обязательного медицинского страхования на территориях субъектов Российской Федерации (Расходы на оплату медицинской помощи, оказанной застрахованным лицам за пределами территории субъекта Российской Федерации, в котором выдан полис обязательного медицинского страхования)</t>
  </si>
  <si>
    <t>Средства запланированы на уровне 2020 года.</t>
  </si>
  <si>
    <t>Расчет: 829 304,6 тыс. рублей (сумма, запланированная на 2020 год) x  1,33 (средний темп роста объемов поступлений) = 1 102 975,1 тыс. рублей.</t>
  </si>
  <si>
    <t>Расчет: 1 102 975,1 тыс. рублей (сумма, запланированная на 2021 год) x  1,33 (средний темп роста объемов поступлений) = 1 466 956,9 тыс. рублей.</t>
  </si>
  <si>
    <t xml:space="preserve">Утверждено Законом ЯО
от 20.12.2018 № 81-з
(в ред. Законов ЯО 
от 02.04.2019 №12-з, 
от 03.10.2019 №50-з) </t>
  </si>
  <si>
    <t>Проект бюджета
на 2020 год</t>
  </si>
  <si>
    <t>гр.5= гр.4/гр.3, %</t>
  </si>
  <si>
    <t>Средства отражаются по факту поступления и планированию не подлежат  (возвраты единовременных выплат медицинским работникам в связи с прекращением трудового договора до истечения пятилетнего срока; возврат средств от других территориальных фондов ОМС в рамках осуществления межтерриториальных расчетов).</t>
  </si>
  <si>
    <t xml:space="preserve">Код бюджетной
классификации </t>
  </si>
  <si>
    <t>Источники внутреннего финансирования дефицита бюджета 
Территориального фонда обязательного медицинского страхования Ярославской области на 2020 год 
и оценка ожидаемого исполнения на 2019 год</t>
  </si>
  <si>
    <t xml:space="preserve">Коды бюджетной классификации </t>
  </si>
  <si>
    <t>Проект бюджета
на 2021 год</t>
  </si>
  <si>
    <t>Проект бюджета
на 2022 год</t>
  </si>
  <si>
    <t>Размер субвенции запланирован в соответствии с объемом расходов бюджета ФОМС и рассчитан в соответствии с  Постановлением Правительства РФ № 462 и проектом Программы государственных гарантий: 13 461,6 руб.  (подушевой норматив финансирования на одного застрахованного за счет субвенции ФОМС на 2021 год) х 1 306 973 чел. (численность застрахованного  населения ЯО на 01.01.2019, согласованная ФОМС)/1000 = 17 593 947,7 тыс. рублей.</t>
  </si>
  <si>
    <t xml:space="preserve">Размер субвенции запланирован в соответствии с объемом расходов бюджета ФОМС и рассчитан в соответствии с  Постановлением Правительства РФ № 462 и проектом Программы государственных гарантий: 14 193,0 руб.  (подушевой норматив финансирования на одного застрахованного за счет субвенции ФОМС на 2022 год) х 1 306 973 чел. (численность застрахованного  населения ЯО на 01.01.2019, согласованная ФОМС)/1000 =
18 549 867,8 тыс. рублей. </t>
  </si>
  <si>
    <t>Поступления иных штрафов, неустоек, пеней, уплаченных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страхования, запланированы в сумме 58 204,3 тыс. руб., в том числе:
1) поступления средств на формирование нормированного страхового запаса Фонда на 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 (далее – НСЗ Фонда, финансовое обеспечение мероприятий) запланированы в сумме 57 048,4 тыс. рублей. Средства формируются в соответствии с частью 6.3 статьи 26 Федерального закона от 29.11.2010 № 326-ФЗ «Об обязательном медицинском страховании в Российской Федерации». Источником формирования средств НСЗ Фонда на финансовое обеспечение мероприятий являются штрафные санкции и штрафы, применяемые страховыми медицинскими организациями и Фондом к медицинским организациям за нарушения, выявленные при проведении контроля объемов, сроков, качества и условий предоставления медицинской помощи. Расчет осуществлялся на основании усреднения годовых объемов поступлений по данному виду доходов за предшествующие годы;
2) поступления штрафов от страховых медицинских организаций за нарушение обязательств по договорам о финансовом обеспечении ОМС и от медицинских организаций по результатам проведения проверок контрольно-ревизионного отдела Фонда и за нарушение обязательств по договорам на оказание и оплату медицинской помощи по ОМС запланированы в размере 1 155,9 тыс. рублей. Расчет производился на основании усреднения годовых объемов поступлений по данному виду доходов за предшествующие годы. Средства направляются на реализацию территориальной программы ОМС в рамках базовой программы ОМС.</t>
  </si>
  <si>
    <t>Средства отражаются по факту возврата в бюджет ФОМС и планированию не подлежат (возврат единовременных выплат медицинским работникам в связи с прекращением трудового договора до истечения пятилетнего срока; возврат средств, полученных в результате проведения реэкспертиз, экспертиз качества медицинской помощи, источником финансового обеспечения которой являлась субвенция ФОМС прошлых лет; возврат средств, использованных медицинскими организациями не по целевому назначению, и т.д.).</t>
  </si>
  <si>
    <t>Размер субвенции запланирован в соответствии с объемом расходов бюджета ФОМС, установленным в проекте федерального закона "О бюджете Федерального фонда обязательного медицинского страхования на 2020 год  и на плановый период 2021 и 2022 годов". Сумма субвенции ФОМС рассчитана в соответствии с Постановлением Правительства РФ от 05.05.2012 № 462 "О порядке распределения, предоставления и расходования субвенций из бюджета Федерального фонда обязательного медицинского страхования бюджетам территориальных фондов обязательного медицинского страхования на осуществление переданных органам государственной власти субъектов Российской Федерации полномочий Российской Федерации в сфере обязательного медицинского страхования" (далее - Постановление Правительства РФ № 462) и проектом Программы государственных гарантий бесплатного оказания гражданам медицинской помощи на 2020 год и на плановый период 2021 и 2022 годов (далее – проект Программы государственных гарантий):  
12 699,2 руб. (подушевой норматив финансирования на одного застрахованного за счет субвенции ФОМС на 2020 год) х 1 306 973 чел. (численность застрахованного  населения ЯО на 01.01.2019, согласованная ФОМС) /1000 = 16 597 511,5 тыс. рублей.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</si>
</sst>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3" fontId="3" fillId="0" borderId="1" xfId="4" applyNumberFormat="1" applyFont="1" applyFill="1" applyBorder="1" applyAlignment="1">
      <alignment horizontal="center" vertical="top" wrapText="1"/>
    </xf>
    <xf numFmtId="3" fontId="5" fillId="0" borderId="1" xfId="4" applyNumberFormat="1" applyFont="1" applyFill="1" applyBorder="1" applyAlignment="1">
      <alignment horizontal="center" vertical="top" wrapText="1"/>
    </xf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3" fillId="0" borderId="1" xfId="1" applyNumberFormat="1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center" vertical="top"/>
    </xf>
    <xf numFmtId="165" fontId="4" fillId="0" borderId="1" xfId="3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top"/>
    </xf>
    <xf numFmtId="0" fontId="3" fillId="0" borderId="0" xfId="0" applyFont="1" applyFill="1"/>
    <xf numFmtId="3" fontId="4" fillId="0" borderId="1" xfId="4" applyNumberFormat="1" applyFont="1" applyFill="1" applyBorder="1" applyAlignment="1">
      <alignment horizontal="center" vertical="top" wrapText="1"/>
    </xf>
    <xf numFmtId="3" fontId="3" fillId="0" borderId="1" xfId="4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3" fontId="4" fillId="0" borderId="0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horizontal="center"/>
    </xf>
    <xf numFmtId="0" fontId="6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3" fontId="3" fillId="0" borderId="1" xfId="4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3" fontId="5" fillId="0" borderId="1" xfId="4" applyNumberFormat="1" applyFont="1" applyBorder="1" applyAlignment="1">
      <alignment horizontal="center" vertical="top" wrapText="1"/>
    </xf>
    <xf numFmtId="165" fontId="3" fillId="0" borderId="1" xfId="3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4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/>
    </xf>
    <xf numFmtId="3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right" vertical="top"/>
    </xf>
    <xf numFmtId="165" fontId="4" fillId="0" borderId="1" xfId="3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4" fillId="0" borderId="0" xfId="3" applyNumberFormat="1" applyFont="1" applyFill="1"/>
    <xf numFmtId="0" fontId="3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4" fontId="4" fillId="0" borderId="0" xfId="4" applyFont="1" applyFill="1"/>
    <xf numFmtId="0" fontId="4" fillId="0" borderId="0" xfId="0" applyFont="1" applyFill="1" applyAlignment="1">
      <alignment vertical="center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5" fontId="4" fillId="0" borderId="2" xfId="3" applyNumberFormat="1" applyFont="1" applyFill="1" applyBorder="1" applyAlignment="1">
      <alignment horizontal="left" vertical="top" wrapText="1"/>
    </xf>
    <xf numFmtId="3" fontId="7" fillId="0" borderId="0" xfId="0" applyNumberFormat="1" applyFont="1" applyBorder="1" applyAlignment="1">
      <alignment horizontal="center"/>
    </xf>
    <xf numFmtId="3" fontId="6" fillId="0" borderId="0" xfId="0" applyNumberFormat="1" applyFont="1" applyAlignment="1">
      <alignment horizontal="center"/>
    </xf>
    <xf numFmtId="0" fontId="6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8" fillId="0" borderId="0" xfId="0" applyFont="1"/>
    <xf numFmtId="0" fontId="3" fillId="0" borderId="4" xfId="0" applyFont="1" applyFill="1" applyBorder="1" applyAlignment="1">
      <alignment horizontal="center" vertical="center" wrapText="1"/>
    </xf>
    <xf numFmtId="165" fontId="4" fillId="0" borderId="2" xfId="3" applyNumberFormat="1" applyFont="1" applyFill="1" applyBorder="1" applyAlignment="1">
      <alignment horizontal="center" vertical="top"/>
    </xf>
    <xf numFmtId="3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4" fillId="0" borderId="2" xfId="3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Процентный" xfId="3" builtinId="5"/>
    <cellStyle name="Финансовый" xfId="4" builtinId="3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81" zoomScaleNormal="81" workbookViewId="0">
      <pane ySplit="4" topLeftCell="A5" activePane="bottomLeft" state="frozen"/>
      <selection pane="bottomLeft" activeCell="F8" sqref="F8"/>
    </sheetView>
  </sheetViews>
  <sheetFormatPr defaultRowHeight="18.75" x14ac:dyDescent="0.3"/>
  <cols>
    <col min="1" max="1" width="49.5703125" style="48" customWidth="1"/>
    <col min="2" max="2" width="26.85546875" style="48" customWidth="1"/>
    <col min="3" max="3" width="21" style="6" customWidth="1"/>
    <col min="4" max="4" width="20.140625" style="6" customWidth="1"/>
    <col min="5" max="5" width="13.140625" style="6" customWidth="1"/>
    <col min="6" max="6" width="117.85546875" style="6" customWidth="1"/>
    <col min="7" max="7" width="22.42578125" style="6" customWidth="1"/>
    <col min="8" max="8" width="9.140625" style="6"/>
    <col min="9" max="9" width="15.42578125" style="6" bestFit="1" customWidth="1"/>
    <col min="10" max="10" width="9.140625" style="6"/>
    <col min="11" max="11" width="15.85546875" style="6" customWidth="1"/>
    <col min="12" max="12" width="9.140625" style="6"/>
    <col min="13" max="13" width="15.42578125" style="6" customWidth="1"/>
    <col min="14" max="16384" width="9.140625" style="6"/>
  </cols>
  <sheetData>
    <row r="1" spans="1:10" ht="44.25" customHeight="1" x14ac:dyDescent="0.3">
      <c r="A1" s="79" t="s">
        <v>64</v>
      </c>
      <c r="B1" s="79"/>
      <c r="C1" s="79"/>
      <c r="D1" s="79"/>
      <c r="E1" s="79"/>
      <c r="F1" s="79"/>
      <c r="G1" s="1"/>
      <c r="H1" s="1"/>
      <c r="I1" s="1"/>
      <c r="J1" s="1"/>
    </row>
    <row r="2" spans="1:10" x14ac:dyDescent="0.3">
      <c r="A2" s="6"/>
      <c r="B2" s="6"/>
      <c r="C2" s="37"/>
      <c r="E2" s="38"/>
      <c r="F2" s="39" t="s">
        <v>3</v>
      </c>
    </row>
    <row r="3" spans="1:10" s="7" customFormat="1" ht="135.75" customHeight="1" x14ac:dyDescent="0.25">
      <c r="A3" s="66" t="s">
        <v>11</v>
      </c>
      <c r="B3" s="74" t="s">
        <v>80</v>
      </c>
      <c r="C3" s="67" t="s">
        <v>65</v>
      </c>
      <c r="D3" s="66" t="s">
        <v>81</v>
      </c>
      <c r="E3" s="66" t="s">
        <v>82</v>
      </c>
      <c r="F3" s="66" t="s">
        <v>25</v>
      </c>
    </row>
    <row r="4" spans="1:10" s="7" customFormat="1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</row>
    <row r="5" spans="1:10" s="41" customFormat="1" ht="408.75" customHeight="1" x14ac:dyDescent="0.25">
      <c r="A5" s="3" t="s">
        <v>15</v>
      </c>
      <c r="B5" s="4">
        <v>64397546</v>
      </c>
      <c r="C5" s="4">
        <v>64745229</v>
      </c>
      <c r="D5" s="4">
        <v>58204300</v>
      </c>
      <c r="E5" s="14">
        <f t="shared" ref="E5:E11" si="0">IFERROR(D5/C5,"")</f>
        <v>0.89900000000000002</v>
      </c>
      <c r="F5" s="40" t="s">
        <v>91</v>
      </c>
      <c r="I5" s="11"/>
    </row>
    <row r="6" spans="1:10" ht="37.5" x14ac:dyDescent="0.3">
      <c r="A6" s="3" t="s">
        <v>9</v>
      </c>
      <c r="B6" s="4">
        <f>B7+B8+B10+B9</f>
        <v>16092828247</v>
      </c>
      <c r="C6" s="4">
        <f t="shared" ref="C6:D6" si="1">C7+C8+C10+C9</f>
        <v>16092480564</v>
      </c>
      <c r="D6" s="4">
        <f t="shared" si="1"/>
        <v>17426816100</v>
      </c>
      <c r="E6" s="14">
        <f t="shared" si="0"/>
        <v>1.083</v>
      </c>
      <c r="F6" s="4"/>
      <c r="G6" s="42"/>
      <c r="I6" s="11"/>
    </row>
    <row r="7" spans="1:10" ht="281.25" x14ac:dyDescent="0.3">
      <c r="A7" s="34" t="s">
        <v>46</v>
      </c>
      <c r="B7" s="35">
        <v>15471442800</v>
      </c>
      <c r="C7" s="35">
        <v>15471442800</v>
      </c>
      <c r="D7" s="17">
        <v>16597511500</v>
      </c>
      <c r="E7" s="14">
        <f t="shared" si="0"/>
        <v>1.073</v>
      </c>
      <c r="F7" s="40" t="s">
        <v>93</v>
      </c>
      <c r="G7" s="42"/>
      <c r="I7" s="11"/>
    </row>
    <row r="8" spans="1:10" ht="97.5" customHeight="1" x14ac:dyDescent="0.3">
      <c r="A8" s="34" t="s">
        <v>47</v>
      </c>
      <c r="B8" s="35">
        <v>623537300</v>
      </c>
      <c r="C8" s="35">
        <v>623537300</v>
      </c>
      <c r="D8" s="35">
        <v>829304600</v>
      </c>
      <c r="E8" s="14">
        <f t="shared" si="0"/>
        <v>1.33</v>
      </c>
      <c r="F8" s="40" t="s">
        <v>73</v>
      </c>
      <c r="G8" s="42"/>
      <c r="I8" s="11"/>
    </row>
    <row r="9" spans="1:10" ht="131.25" x14ac:dyDescent="0.3">
      <c r="A9" s="34" t="s">
        <v>48</v>
      </c>
      <c r="B9" s="35">
        <v>1127124</v>
      </c>
      <c r="C9" s="35">
        <v>1127124</v>
      </c>
      <c r="D9" s="35">
        <v>0</v>
      </c>
      <c r="E9" s="14">
        <f t="shared" si="0"/>
        <v>0</v>
      </c>
      <c r="F9" s="40" t="s">
        <v>83</v>
      </c>
      <c r="G9" s="42"/>
      <c r="I9" s="11"/>
    </row>
    <row r="10" spans="1:10" ht="120.75" customHeight="1" x14ac:dyDescent="0.3">
      <c r="A10" s="34" t="s">
        <v>49</v>
      </c>
      <c r="B10" s="19">
        <v>-3278977</v>
      </c>
      <c r="C10" s="19">
        <v>-3626660</v>
      </c>
      <c r="D10" s="19">
        <v>0</v>
      </c>
      <c r="E10" s="14">
        <f t="shared" si="0"/>
        <v>0</v>
      </c>
      <c r="F10" s="40" t="s">
        <v>92</v>
      </c>
      <c r="G10"/>
      <c r="I10" s="11"/>
    </row>
    <row r="11" spans="1:10" x14ac:dyDescent="0.3">
      <c r="A11" s="43" t="s">
        <v>4</v>
      </c>
      <c r="B11" s="13">
        <f>B5+B6</f>
        <v>16157225793</v>
      </c>
      <c r="C11" s="13">
        <f>C5+C6</f>
        <v>16157225793</v>
      </c>
      <c r="D11" s="13">
        <f>D5+D6</f>
        <v>17485020400</v>
      </c>
      <c r="E11" s="14">
        <f t="shared" si="0"/>
        <v>1.0820000000000001</v>
      </c>
      <c r="F11" s="33"/>
      <c r="G11" s="42"/>
      <c r="I11" s="11"/>
    </row>
    <row r="12" spans="1:10" ht="46.5" customHeight="1" x14ac:dyDescent="0.3">
      <c r="A12" s="80"/>
      <c r="B12" s="80"/>
      <c r="C12" s="80"/>
      <c r="D12" s="80"/>
      <c r="E12" s="80"/>
      <c r="F12" s="80"/>
    </row>
    <row r="13" spans="1:10" x14ac:dyDescent="0.3">
      <c r="A13" s="44"/>
      <c r="B13" s="44"/>
      <c r="C13" s="45"/>
      <c r="D13" s="46"/>
      <c r="E13" s="46"/>
    </row>
    <row r="14" spans="1:10" x14ac:dyDescent="0.3">
      <c r="A14" s="44"/>
      <c r="B14" s="44"/>
      <c r="C14" s="45"/>
      <c r="D14" s="45"/>
      <c r="E14" s="45"/>
    </row>
    <row r="15" spans="1:10" x14ac:dyDescent="0.3">
      <c r="A15" s="44"/>
      <c r="B15" s="44"/>
      <c r="C15" s="45"/>
      <c r="D15" s="45"/>
      <c r="E15" s="45"/>
    </row>
    <row r="16" spans="1:10" x14ac:dyDescent="0.3">
      <c r="A16" s="44"/>
      <c r="B16" s="44"/>
      <c r="C16" s="45"/>
      <c r="D16" s="45"/>
      <c r="E16" s="45"/>
    </row>
    <row r="17" spans="1:5" x14ac:dyDescent="0.3">
      <c r="A17" s="44"/>
      <c r="B17" s="44"/>
      <c r="C17" s="45"/>
      <c r="D17" s="45"/>
      <c r="E17" s="45"/>
    </row>
    <row r="18" spans="1:5" x14ac:dyDescent="0.3">
      <c r="A18" s="44"/>
      <c r="B18" s="44"/>
      <c r="C18" s="45"/>
      <c r="D18" s="45"/>
      <c r="E18" s="45"/>
    </row>
    <row r="19" spans="1:5" x14ac:dyDescent="0.3">
      <c r="A19" s="6"/>
      <c r="B19" s="6"/>
    </row>
    <row r="20" spans="1:5" x14ac:dyDescent="0.3">
      <c r="A20" s="6"/>
      <c r="B20" s="6"/>
      <c r="C20" s="47"/>
      <c r="D20" s="47"/>
      <c r="E20" s="47"/>
    </row>
    <row r="21" spans="1:5" x14ac:dyDescent="0.3">
      <c r="A21" s="6"/>
      <c r="B21" s="6"/>
      <c r="C21" s="47"/>
      <c r="D21" s="47"/>
      <c r="E21" s="47"/>
    </row>
    <row r="22" spans="1:5" x14ac:dyDescent="0.3">
      <c r="A22" s="6"/>
      <c r="B22" s="6"/>
      <c r="C22" s="47"/>
      <c r="D22" s="47"/>
      <c r="E22" s="47"/>
    </row>
    <row r="23" spans="1:5" x14ac:dyDescent="0.3">
      <c r="A23" s="6"/>
      <c r="B23" s="6"/>
      <c r="C23" s="47"/>
      <c r="D23" s="47"/>
      <c r="E23" s="47"/>
    </row>
    <row r="24" spans="1:5" x14ac:dyDescent="0.3">
      <c r="A24" s="6"/>
      <c r="B24" s="6"/>
      <c r="C24" s="47"/>
      <c r="D24" s="47"/>
      <c r="E24" s="47"/>
    </row>
    <row r="25" spans="1:5" x14ac:dyDescent="0.3">
      <c r="C25" s="47"/>
      <c r="D25" s="47"/>
      <c r="E25" s="47"/>
    </row>
    <row r="26" spans="1:5" x14ac:dyDescent="0.3">
      <c r="A26" s="6"/>
      <c r="B26" s="6"/>
      <c r="C26" s="47"/>
      <c r="D26" s="47"/>
      <c r="E26" s="47"/>
    </row>
    <row r="27" spans="1:5" x14ac:dyDescent="0.3">
      <c r="A27" s="6"/>
      <c r="B27" s="6"/>
      <c r="C27" s="47"/>
      <c r="D27" s="47"/>
      <c r="E27" s="47"/>
    </row>
  </sheetData>
  <mergeCells count="2">
    <mergeCell ref="A1:F1"/>
    <mergeCell ref="A12:F12"/>
  </mergeCells>
  <printOptions horizontalCentered="1"/>
  <pageMargins left="0.39370078740157483" right="0.39370078740157483" top="0.78740157480314965" bottom="0.39370078740157483" header="0" footer="0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3"/>
  <sheetViews>
    <sheetView topLeftCell="A17" zoomScale="78" zoomScaleNormal="78" workbookViewId="0">
      <selection sqref="A1:F31"/>
    </sheetView>
  </sheetViews>
  <sheetFormatPr defaultRowHeight="18.75" x14ac:dyDescent="0.3"/>
  <cols>
    <col min="1" max="1" width="84.28515625" style="21" customWidth="1"/>
    <col min="2" max="2" width="36.85546875" style="21" customWidth="1"/>
    <col min="3" max="3" width="28" style="21" customWidth="1"/>
    <col min="4" max="4" width="24.140625" style="6" customWidth="1"/>
    <col min="5" max="5" width="24" style="24" customWidth="1"/>
    <col min="6" max="6" width="14.28515625" style="24" hidden="1" customWidth="1"/>
    <col min="7" max="7" width="43.42578125" style="6" hidden="1" customWidth="1"/>
    <col min="8" max="16384" width="9.140625" style="6"/>
  </cols>
  <sheetData>
    <row r="1" spans="1:7" ht="48.75" customHeight="1" x14ac:dyDescent="0.3">
      <c r="A1" s="81" t="s">
        <v>66</v>
      </c>
      <c r="B1" s="81"/>
      <c r="C1" s="81"/>
      <c r="D1" s="81"/>
      <c r="E1" s="81"/>
      <c r="F1" s="81"/>
      <c r="G1" s="36"/>
    </row>
    <row r="2" spans="1:7" x14ac:dyDescent="0.3">
      <c r="A2" s="53"/>
      <c r="B2" s="69"/>
      <c r="C2" s="53"/>
      <c r="D2" s="39"/>
      <c r="E2" s="39" t="s">
        <v>3</v>
      </c>
      <c r="F2" s="38" t="s">
        <v>3</v>
      </c>
    </row>
    <row r="3" spans="1:7" ht="123.75" customHeight="1" x14ac:dyDescent="0.3">
      <c r="A3" s="72" t="s">
        <v>12</v>
      </c>
      <c r="B3" s="75" t="s">
        <v>84</v>
      </c>
      <c r="C3" s="73" t="str">
        <f>'Доходы 2019 - 2020'!B3</f>
        <v xml:space="preserve">Утверждено Законом ЯО
от 20.12.2018 № 81-з
(в ред. Законов ЯО 
от 02.04.2019 №12-з, 
от 03.10.2019 №50-з) </v>
      </c>
      <c r="D3" s="73" t="str">
        <f>'Доходы 2019 - 2020'!C3</f>
        <v>Оценка ожидаемого исполнения на 2019 год</v>
      </c>
      <c r="E3" s="73" t="str">
        <f>'Доходы 2019 - 2020'!D3</f>
        <v>Проект бюджета
на 2020 год</v>
      </c>
      <c r="F3" s="73" t="str">
        <f>'Доходы 2019 - 2020'!E3</f>
        <v>гр.5= гр.4/гр.3, %</v>
      </c>
    </row>
    <row r="4" spans="1:7" s="11" customFormat="1" x14ac:dyDescent="0.25">
      <c r="A4" s="8">
        <v>1</v>
      </c>
      <c r="B4" s="49">
        <v>2</v>
      </c>
      <c r="C4" s="9">
        <v>3</v>
      </c>
      <c r="D4" s="10">
        <v>4</v>
      </c>
      <c r="E4" s="10">
        <v>5</v>
      </c>
      <c r="F4" s="10">
        <v>6</v>
      </c>
      <c r="G4" s="40"/>
    </row>
    <row r="5" spans="1:7" s="15" customFormat="1" x14ac:dyDescent="0.25">
      <c r="A5" s="12" t="s">
        <v>16</v>
      </c>
      <c r="B5" s="70" t="s">
        <v>74</v>
      </c>
      <c r="C5" s="13">
        <f>C6</f>
        <v>117699500</v>
      </c>
      <c r="D5" s="13">
        <f t="shared" ref="D5:E7" si="0">D6</f>
        <v>117699500</v>
      </c>
      <c r="E5" s="13">
        <f t="shared" si="0"/>
        <v>122949300</v>
      </c>
      <c r="F5" s="14">
        <f>IFERROR(E5/D5,"")</f>
        <v>1.0449999999999999</v>
      </c>
      <c r="G5" s="14"/>
    </row>
    <row r="6" spans="1:7" s="15" customFormat="1" ht="19.5" x14ac:dyDescent="0.25">
      <c r="A6" s="77" t="s">
        <v>26</v>
      </c>
      <c r="B6" s="70" t="s">
        <v>75</v>
      </c>
      <c r="C6" s="13">
        <f>C7</f>
        <v>117699500</v>
      </c>
      <c r="D6" s="13">
        <f t="shared" si="0"/>
        <v>117699500</v>
      </c>
      <c r="E6" s="13">
        <f t="shared" si="0"/>
        <v>122949300</v>
      </c>
      <c r="F6" s="14">
        <f>IFERROR(E6/D6,"")</f>
        <v>1.0449999999999999</v>
      </c>
      <c r="G6" s="14"/>
    </row>
    <row r="7" spans="1:7" s="15" customFormat="1" ht="37.5" x14ac:dyDescent="0.25">
      <c r="A7" s="16" t="s">
        <v>55</v>
      </c>
      <c r="B7" s="51" t="s">
        <v>57</v>
      </c>
      <c r="C7" s="17">
        <f>C8</f>
        <v>117699500</v>
      </c>
      <c r="D7" s="17">
        <f t="shared" si="0"/>
        <v>117699500</v>
      </c>
      <c r="E7" s="17">
        <f t="shared" si="0"/>
        <v>122949300</v>
      </c>
      <c r="F7" s="14">
        <f t="shared" ref="F7:F8" si="1">IFERROR(E7/D7,"")</f>
        <v>1.0449999999999999</v>
      </c>
      <c r="G7" s="14"/>
    </row>
    <row r="8" spans="1:7" s="15" customFormat="1" x14ac:dyDescent="0.25">
      <c r="A8" s="16" t="s">
        <v>56</v>
      </c>
      <c r="B8" s="51" t="s">
        <v>61</v>
      </c>
      <c r="C8" s="17">
        <f>C9</f>
        <v>117699500</v>
      </c>
      <c r="D8" s="17">
        <f t="shared" ref="D8:E8" si="2">D9</f>
        <v>117699500</v>
      </c>
      <c r="E8" s="17">
        <f t="shared" si="2"/>
        <v>122949300</v>
      </c>
      <c r="F8" s="14">
        <f t="shared" si="1"/>
        <v>1.0449999999999999</v>
      </c>
      <c r="G8" s="14"/>
    </row>
    <row r="9" spans="1:7" ht="93.75" x14ac:dyDescent="0.3">
      <c r="A9" s="16" t="s">
        <v>54</v>
      </c>
      <c r="B9" s="51" t="s">
        <v>28</v>
      </c>
      <c r="C9" s="17">
        <f>C10+C11+C13+C12</f>
        <v>117699500</v>
      </c>
      <c r="D9" s="17">
        <f t="shared" ref="D9:E9" si="3">D10+D11+D13+D12</f>
        <v>117699500</v>
      </c>
      <c r="E9" s="17">
        <f t="shared" si="3"/>
        <v>122949300</v>
      </c>
      <c r="F9" s="14">
        <f t="shared" ref="F9:F26" si="4">IFERROR(E9/D9,"")</f>
        <v>1.0449999999999999</v>
      </c>
      <c r="G9" s="14"/>
    </row>
    <row r="10" spans="1:7" ht="80.25" customHeight="1" x14ac:dyDescent="0.3">
      <c r="A10" s="16" t="s">
        <v>20</v>
      </c>
      <c r="B10" s="51" t="s">
        <v>29</v>
      </c>
      <c r="C10" s="17">
        <v>83614500</v>
      </c>
      <c r="D10" s="17">
        <v>83614500</v>
      </c>
      <c r="E10" s="17">
        <v>87063600</v>
      </c>
      <c r="F10" s="14">
        <f t="shared" ref="F10" si="5">IFERROR(E10/D10,"")</f>
        <v>1.0409999999999999</v>
      </c>
      <c r="G10" s="14"/>
    </row>
    <row r="11" spans="1:7" ht="37.5" x14ac:dyDescent="0.3">
      <c r="A11" s="16" t="s">
        <v>21</v>
      </c>
      <c r="B11" s="51" t="s">
        <v>30</v>
      </c>
      <c r="C11" s="17">
        <v>33856800</v>
      </c>
      <c r="D11" s="17">
        <v>33856800</v>
      </c>
      <c r="E11" s="17">
        <v>35694700</v>
      </c>
      <c r="F11" s="14">
        <f t="shared" ref="F11:F12" si="6">IFERROR(E11/D11,"")</f>
        <v>1.054</v>
      </c>
      <c r="G11" s="14"/>
    </row>
    <row r="12" spans="1:7" x14ac:dyDescent="0.3">
      <c r="A12" s="16" t="s">
        <v>23</v>
      </c>
      <c r="B12" s="51" t="s">
        <v>31</v>
      </c>
      <c r="C12" s="17">
        <v>10000</v>
      </c>
      <c r="D12" s="17">
        <v>10000</v>
      </c>
      <c r="E12" s="17">
        <v>10000</v>
      </c>
      <c r="F12" s="14">
        <f t="shared" si="6"/>
        <v>1</v>
      </c>
      <c r="G12" s="14"/>
    </row>
    <row r="13" spans="1:7" x14ac:dyDescent="0.3">
      <c r="A13" s="16" t="s">
        <v>22</v>
      </c>
      <c r="B13" s="51" t="s">
        <v>32</v>
      </c>
      <c r="C13" s="17">
        <v>218200</v>
      </c>
      <c r="D13" s="17">
        <v>218200</v>
      </c>
      <c r="E13" s="17">
        <v>181000</v>
      </c>
      <c r="F13" s="14">
        <f t="shared" si="4"/>
        <v>0.83</v>
      </c>
      <c r="G13" s="14"/>
    </row>
    <row r="14" spans="1:7" s="18" customFormat="1" x14ac:dyDescent="0.3">
      <c r="A14" s="78" t="s">
        <v>17</v>
      </c>
      <c r="B14" s="71" t="s">
        <v>33</v>
      </c>
      <c r="C14" s="13">
        <f>C15</f>
        <v>16159229406</v>
      </c>
      <c r="D14" s="13">
        <f t="shared" ref="D14:E16" si="7">D15</f>
        <v>16159229406</v>
      </c>
      <c r="E14" s="13">
        <f t="shared" si="7"/>
        <v>17362071100</v>
      </c>
      <c r="F14" s="14">
        <f t="shared" si="4"/>
        <v>1.0740000000000001</v>
      </c>
      <c r="G14" s="40"/>
    </row>
    <row r="15" spans="1:7" s="18" customFormat="1" ht="19.5" x14ac:dyDescent="0.3">
      <c r="A15" s="77" t="s">
        <v>27</v>
      </c>
      <c r="B15" s="71" t="s">
        <v>34</v>
      </c>
      <c r="C15" s="13">
        <f>C16</f>
        <v>16159229406</v>
      </c>
      <c r="D15" s="13">
        <f t="shared" si="7"/>
        <v>16159229406</v>
      </c>
      <c r="E15" s="13">
        <f t="shared" si="7"/>
        <v>17362071100</v>
      </c>
      <c r="F15" s="14">
        <f t="shared" si="4"/>
        <v>1.0740000000000001</v>
      </c>
      <c r="G15" s="40"/>
    </row>
    <row r="16" spans="1:7" s="18" customFormat="1" ht="37.5" x14ac:dyDescent="0.3">
      <c r="A16" s="16" t="s">
        <v>55</v>
      </c>
      <c r="B16" s="51" t="s">
        <v>62</v>
      </c>
      <c r="C16" s="17">
        <f>C17</f>
        <v>16159229406</v>
      </c>
      <c r="D16" s="17">
        <f t="shared" si="7"/>
        <v>16159229406</v>
      </c>
      <c r="E16" s="17">
        <f t="shared" si="7"/>
        <v>17362071100</v>
      </c>
      <c r="F16" s="14">
        <f t="shared" si="4"/>
        <v>1.0740000000000001</v>
      </c>
      <c r="G16" s="40"/>
    </row>
    <row r="17" spans="1:8" s="18" customFormat="1" ht="19.5" customHeight="1" x14ac:dyDescent="0.3">
      <c r="A17" s="16" t="s">
        <v>58</v>
      </c>
      <c r="B17" s="51" t="s">
        <v>63</v>
      </c>
      <c r="C17" s="17">
        <f>C18+C21+C25+C27+C29+C23</f>
        <v>16159229406</v>
      </c>
      <c r="D17" s="17">
        <f t="shared" ref="D17:E17" si="8">D18+D21+D25+D27+D29+D23</f>
        <v>16159229406</v>
      </c>
      <c r="E17" s="17">
        <f t="shared" si="8"/>
        <v>17362071100</v>
      </c>
      <c r="F17" s="14">
        <f t="shared" si="4"/>
        <v>1.0740000000000001</v>
      </c>
      <c r="G17" s="40"/>
    </row>
    <row r="18" spans="1:8" ht="75" x14ac:dyDescent="0.3">
      <c r="A18" s="16" t="s">
        <v>50</v>
      </c>
      <c r="B18" s="51" t="s">
        <v>35</v>
      </c>
      <c r="C18" s="17">
        <f>C19+C20</f>
        <v>15363837058</v>
      </c>
      <c r="D18" s="17">
        <f t="shared" ref="D18:E18" si="9">D19+D20</f>
        <v>15363837058</v>
      </c>
      <c r="E18" s="17">
        <f t="shared" si="9"/>
        <v>16474562200</v>
      </c>
      <c r="F18" s="14">
        <f t="shared" si="4"/>
        <v>1.0720000000000001</v>
      </c>
      <c r="G18" s="40" t="s">
        <v>14</v>
      </c>
    </row>
    <row r="19" spans="1:8" ht="23.25" customHeight="1" x14ac:dyDescent="0.3">
      <c r="A19" s="16" t="s">
        <v>23</v>
      </c>
      <c r="B19" s="51" t="s">
        <v>36</v>
      </c>
      <c r="C19" s="17">
        <v>14468801258</v>
      </c>
      <c r="D19" s="17">
        <v>14468801258</v>
      </c>
      <c r="E19" s="17">
        <v>15275214200</v>
      </c>
      <c r="F19" s="14">
        <f t="shared" ref="F19" si="10">IFERROR(E19/D19,"")</f>
        <v>1.056</v>
      </c>
      <c r="G19" s="40"/>
    </row>
    <row r="20" spans="1:8" ht="23.25" customHeight="1" x14ac:dyDescent="0.3">
      <c r="A20" s="16" t="s">
        <v>24</v>
      </c>
      <c r="B20" s="51" t="s">
        <v>37</v>
      </c>
      <c r="C20" s="17">
        <v>895035800</v>
      </c>
      <c r="D20" s="17">
        <v>895035800</v>
      </c>
      <c r="E20" s="17">
        <v>1199348000</v>
      </c>
      <c r="F20" s="14">
        <f t="shared" si="4"/>
        <v>1.34</v>
      </c>
      <c r="G20" s="40"/>
    </row>
    <row r="21" spans="1:8" ht="112.5" x14ac:dyDescent="0.3">
      <c r="A21" s="16" t="s">
        <v>51</v>
      </c>
      <c r="B21" s="51" t="s">
        <v>38</v>
      </c>
      <c r="C21" s="17">
        <f>C22</f>
        <v>963675</v>
      </c>
      <c r="D21" s="17">
        <f t="shared" ref="D21:E21" si="11">D22</f>
        <v>963675</v>
      </c>
      <c r="E21" s="17">
        <f t="shared" si="11"/>
        <v>0</v>
      </c>
      <c r="F21" s="14">
        <f t="shared" si="4"/>
        <v>0</v>
      </c>
      <c r="G21" s="40"/>
    </row>
    <row r="22" spans="1:8" x14ac:dyDescent="0.3">
      <c r="A22" s="16" t="s">
        <v>23</v>
      </c>
      <c r="B22" s="51" t="s">
        <v>39</v>
      </c>
      <c r="C22" s="17">
        <v>963675</v>
      </c>
      <c r="D22" s="17">
        <v>963675</v>
      </c>
      <c r="E22" s="17">
        <v>0</v>
      </c>
      <c r="F22" s="14">
        <f t="shared" si="4"/>
        <v>0</v>
      </c>
      <c r="G22" s="40"/>
    </row>
    <row r="23" spans="1:8" ht="75" x14ac:dyDescent="0.3">
      <c r="A23" s="16" t="s">
        <v>67</v>
      </c>
      <c r="B23" s="51" t="s">
        <v>68</v>
      </c>
      <c r="C23" s="17">
        <f>C24</f>
        <v>91909302</v>
      </c>
      <c r="D23" s="17">
        <f t="shared" ref="D23:E23" si="12">D24</f>
        <v>91909302</v>
      </c>
      <c r="E23" s="17">
        <f t="shared" si="12"/>
        <v>0</v>
      </c>
      <c r="F23" s="14"/>
      <c r="G23" s="40"/>
    </row>
    <row r="24" spans="1:8" x14ac:dyDescent="0.3">
      <c r="A24" s="16" t="s">
        <v>23</v>
      </c>
      <c r="B24" s="51" t="s">
        <v>69</v>
      </c>
      <c r="C24" s="17">
        <v>91909302</v>
      </c>
      <c r="D24" s="17">
        <v>91909302</v>
      </c>
      <c r="E24" s="17">
        <v>0</v>
      </c>
      <c r="F24" s="14"/>
      <c r="G24" s="40"/>
    </row>
    <row r="25" spans="1:8" ht="105.75" customHeight="1" x14ac:dyDescent="0.3">
      <c r="A25" s="16" t="s">
        <v>76</v>
      </c>
      <c r="B25" s="51" t="s">
        <v>40</v>
      </c>
      <c r="C25" s="17">
        <f>C26</f>
        <v>623537300</v>
      </c>
      <c r="D25" s="17">
        <f t="shared" ref="D25:E25" si="13">D26</f>
        <v>623537300</v>
      </c>
      <c r="E25" s="17">
        <f t="shared" si="13"/>
        <v>829304600</v>
      </c>
      <c r="F25" s="14">
        <f t="shared" si="4"/>
        <v>1.33</v>
      </c>
      <c r="G25" s="40"/>
    </row>
    <row r="26" spans="1:8" x14ac:dyDescent="0.3">
      <c r="A26" s="16" t="s">
        <v>23</v>
      </c>
      <c r="B26" s="51" t="s">
        <v>41</v>
      </c>
      <c r="C26" s="17">
        <v>623537300</v>
      </c>
      <c r="D26" s="17">
        <v>623537300</v>
      </c>
      <c r="E26" s="17">
        <v>829304600</v>
      </c>
      <c r="F26" s="14">
        <f t="shared" si="4"/>
        <v>1.33</v>
      </c>
      <c r="G26" s="40"/>
    </row>
    <row r="27" spans="1:8" ht="56.25" x14ac:dyDescent="0.3">
      <c r="A27" s="16" t="s">
        <v>52</v>
      </c>
      <c r="B27" s="51" t="s">
        <v>42</v>
      </c>
      <c r="C27" s="17">
        <f>C28</f>
        <v>1114208</v>
      </c>
      <c r="D27" s="17">
        <f>D28</f>
        <v>1114208</v>
      </c>
      <c r="E27" s="17">
        <f t="shared" ref="E27" si="14">E28</f>
        <v>1155900</v>
      </c>
      <c r="F27" s="14">
        <f t="shared" ref="F27:F29" si="15">IFERROR(E27/D27,"")</f>
        <v>1.0369999999999999</v>
      </c>
      <c r="G27" s="40" t="s">
        <v>13</v>
      </c>
      <c r="H27" s="6" t="s">
        <v>8</v>
      </c>
    </row>
    <row r="28" spans="1:8" ht="20.25" customHeight="1" x14ac:dyDescent="0.3">
      <c r="A28" s="16" t="s">
        <v>23</v>
      </c>
      <c r="B28" s="51" t="s">
        <v>43</v>
      </c>
      <c r="C28" s="17">
        <v>1114208</v>
      </c>
      <c r="D28" s="17">
        <v>1114208</v>
      </c>
      <c r="E28" s="17">
        <v>1155900</v>
      </c>
      <c r="F28" s="14">
        <f t="shared" ref="F28" si="16">IFERROR(E28/D28,"")</f>
        <v>1.0369999999999999</v>
      </c>
      <c r="G28" s="40"/>
    </row>
    <row r="29" spans="1:8" ht="75" x14ac:dyDescent="0.3">
      <c r="A29" s="16" t="s">
        <v>53</v>
      </c>
      <c r="B29" s="51" t="s">
        <v>44</v>
      </c>
      <c r="C29" s="17">
        <f>C30</f>
        <v>77867863</v>
      </c>
      <c r="D29" s="17">
        <f t="shared" ref="D29:E29" si="17">D30</f>
        <v>77867863</v>
      </c>
      <c r="E29" s="17">
        <f t="shared" si="17"/>
        <v>57048400</v>
      </c>
      <c r="F29" s="14">
        <f t="shared" si="15"/>
        <v>0.73299999999999998</v>
      </c>
      <c r="G29" s="40"/>
    </row>
    <row r="30" spans="1:8" ht="21" customHeight="1" x14ac:dyDescent="0.3">
      <c r="A30" s="16" t="s">
        <v>23</v>
      </c>
      <c r="B30" s="51" t="s">
        <v>45</v>
      </c>
      <c r="C30" s="17">
        <v>77867863</v>
      </c>
      <c r="D30" s="17">
        <v>77867863</v>
      </c>
      <c r="E30" s="17">
        <v>57048400</v>
      </c>
      <c r="F30" s="14">
        <f t="shared" ref="F30:F31" si="18">IFERROR(E30/D30,"")</f>
        <v>0.73299999999999998</v>
      </c>
      <c r="G30" s="54"/>
    </row>
    <row r="31" spans="1:8" x14ac:dyDescent="0.3">
      <c r="A31" s="76" t="s">
        <v>5</v>
      </c>
      <c r="B31" s="50"/>
      <c r="C31" s="20">
        <f>C5+C14</f>
        <v>16276928906</v>
      </c>
      <c r="D31" s="20">
        <f>D5+D14</f>
        <v>16276928906</v>
      </c>
      <c r="E31" s="20">
        <f>E5+E14</f>
        <v>17485020400</v>
      </c>
      <c r="F31" s="14">
        <f t="shared" si="18"/>
        <v>1.0740000000000001</v>
      </c>
      <c r="G31" s="40"/>
    </row>
    <row r="32" spans="1:8" x14ac:dyDescent="0.3">
      <c r="D32" s="22"/>
      <c r="E32" s="6"/>
      <c r="F32" s="6"/>
    </row>
    <row r="33" spans="1:7" x14ac:dyDescent="0.3">
      <c r="D33" s="23"/>
      <c r="E33" s="6"/>
      <c r="F33" s="6"/>
    </row>
    <row r="34" spans="1:7" x14ac:dyDescent="0.3">
      <c r="D34" s="55"/>
      <c r="F34" s="6"/>
    </row>
    <row r="35" spans="1:7" x14ac:dyDescent="0.3">
      <c r="D35" s="56"/>
      <c r="F35" s="6"/>
    </row>
    <row r="36" spans="1:7" x14ac:dyDescent="0.3">
      <c r="D36" s="56"/>
    </row>
    <row r="37" spans="1:7" x14ac:dyDescent="0.3">
      <c r="D37" s="56"/>
      <c r="G37" s="24"/>
    </row>
    <row r="38" spans="1:7" x14ac:dyDescent="0.3">
      <c r="E38" s="6"/>
      <c r="F38" s="6"/>
    </row>
    <row r="39" spans="1:7" x14ac:dyDescent="0.3">
      <c r="E39" s="6"/>
      <c r="F39" s="6"/>
    </row>
    <row r="40" spans="1:7" x14ac:dyDescent="0.3">
      <c r="E40" s="6"/>
      <c r="F40" s="6"/>
    </row>
    <row r="41" spans="1:7" x14ac:dyDescent="0.3">
      <c r="E41" s="6"/>
      <c r="F41" s="6"/>
    </row>
    <row r="42" spans="1:7" x14ac:dyDescent="0.3">
      <c r="A42" s="6"/>
      <c r="B42" s="6"/>
      <c r="C42" s="6"/>
      <c r="E42" s="6"/>
      <c r="F42" s="6"/>
    </row>
    <row r="43" spans="1:7" x14ac:dyDescent="0.3">
      <c r="A43" s="6"/>
      <c r="B43" s="6"/>
      <c r="C43" s="6"/>
      <c r="E43" s="6"/>
      <c r="F43" s="6"/>
    </row>
    <row r="44" spans="1:7" x14ac:dyDescent="0.3">
      <c r="A44" s="6"/>
      <c r="B44" s="6"/>
      <c r="C44" s="6"/>
      <c r="E44" s="6"/>
      <c r="F44" s="6"/>
    </row>
    <row r="45" spans="1:7" x14ac:dyDescent="0.3">
      <c r="A45" s="6"/>
      <c r="B45" s="6"/>
      <c r="C45" s="6"/>
      <c r="E45" s="6"/>
      <c r="F45" s="6"/>
    </row>
    <row r="46" spans="1:7" x14ac:dyDescent="0.3">
      <c r="A46" s="6"/>
      <c r="B46" s="6"/>
      <c r="C46" s="6"/>
      <c r="E46" s="6"/>
      <c r="F46" s="6"/>
    </row>
    <row r="47" spans="1:7" x14ac:dyDescent="0.3">
      <c r="A47" s="6"/>
      <c r="B47" s="6"/>
      <c r="C47" s="6"/>
      <c r="E47" s="6"/>
      <c r="F47" s="6"/>
    </row>
    <row r="48" spans="1:7" x14ac:dyDescent="0.3">
      <c r="A48" s="6"/>
      <c r="B48" s="6"/>
      <c r="C48" s="6"/>
      <c r="E48" s="6"/>
      <c r="F48" s="6"/>
    </row>
    <row r="49" spans="1:6" x14ac:dyDescent="0.3">
      <c r="A49" s="6"/>
      <c r="B49" s="6"/>
      <c r="C49" s="6"/>
      <c r="E49" s="6"/>
      <c r="F49" s="6"/>
    </row>
    <row r="50" spans="1:6" x14ac:dyDescent="0.3">
      <c r="A50" s="6"/>
      <c r="B50" s="6"/>
      <c r="C50" s="6"/>
      <c r="E50" s="6"/>
      <c r="F50" s="6"/>
    </row>
    <row r="51" spans="1:6" x14ac:dyDescent="0.3">
      <c r="A51" s="6"/>
      <c r="B51" s="6"/>
      <c r="C51" s="6"/>
      <c r="E51" s="6"/>
      <c r="F51" s="6"/>
    </row>
    <row r="52" spans="1:6" x14ac:dyDescent="0.3">
      <c r="A52" s="6"/>
      <c r="B52" s="6"/>
      <c r="C52" s="6"/>
      <c r="E52" s="6"/>
      <c r="F52" s="6"/>
    </row>
    <row r="53" spans="1:6" x14ac:dyDescent="0.3">
      <c r="A53" s="6"/>
      <c r="B53" s="6"/>
      <c r="C53" s="6"/>
      <c r="E53" s="6"/>
      <c r="F53" s="6"/>
    </row>
    <row r="54" spans="1:6" x14ac:dyDescent="0.3">
      <c r="A54" s="6"/>
      <c r="B54" s="6"/>
      <c r="C54" s="6"/>
      <c r="E54" s="6"/>
      <c r="F54" s="6"/>
    </row>
    <row r="55" spans="1:6" x14ac:dyDescent="0.3">
      <c r="A55" s="6"/>
      <c r="B55" s="6"/>
      <c r="C55" s="6"/>
      <c r="E55" s="6"/>
      <c r="F55" s="6"/>
    </row>
    <row r="56" spans="1:6" x14ac:dyDescent="0.3">
      <c r="A56" s="6"/>
      <c r="B56" s="6"/>
      <c r="C56" s="6"/>
      <c r="E56" s="6"/>
      <c r="F56" s="6"/>
    </row>
    <row r="57" spans="1:6" x14ac:dyDescent="0.3">
      <c r="A57" s="6"/>
      <c r="B57" s="6"/>
      <c r="C57" s="6"/>
      <c r="E57" s="6"/>
      <c r="F57" s="6"/>
    </row>
    <row r="58" spans="1:6" x14ac:dyDescent="0.3">
      <c r="A58" s="6"/>
      <c r="B58" s="6"/>
      <c r="C58" s="6"/>
      <c r="E58" s="6"/>
      <c r="F58" s="6"/>
    </row>
    <row r="59" spans="1:6" x14ac:dyDescent="0.3">
      <c r="A59" s="6"/>
      <c r="B59" s="6"/>
      <c r="C59" s="6"/>
      <c r="E59" s="6"/>
      <c r="F59" s="6"/>
    </row>
    <row r="60" spans="1:6" x14ac:dyDescent="0.3">
      <c r="A60" s="6"/>
      <c r="B60" s="6"/>
      <c r="C60" s="6"/>
      <c r="E60" s="6"/>
      <c r="F60" s="6"/>
    </row>
    <row r="61" spans="1:6" x14ac:dyDescent="0.3">
      <c r="A61" s="6"/>
      <c r="B61" s="6"/>
      <c r="C61" s="6"/>
      <c r="E61" s="6"/>
      <c r="F61" s="6"/>
    </row>
    <row r="62" spans="1:6" x14ac:dyDescent="0.3">
      <c r="A62" s="6"/>
      <c r="B62" s="6"/>
      <c r="C62" s="6"/>
      <c r="E62" s="6"/>
      <c r="F62" s="6"/>
    </row>
    <row r="63" spans="1:6" x14ac:dyDescent="0.3">
      <c r="A63" s="6"/>
      <c r="B63" s="6"/>
      <c r="C63" s="6"/>
      <c r="E63" s="6"/>
      <c r="F63" s="6"/>
    </row>
    <row r="64" spans="1:6" x14ac:dyDescent="0.3">
      <c r="A64" s="6"/>
      <c r="B64" s="6"/>
      <c r="C64" s="6"/>
      <c r="E64" s="6"/>
      <c r="F64" s="6"/>
    </row>
    <row r="65" spans="1:6" x14ac:dyDescent="0.3">
      <c r="A65" s="6"/>
      <c r="B65" s="6"/>
      <c r="C65" s="6"/>
      <c r="E65" s="6"/>
      <c r="F65" s="6"/>
    </row>
    <row r="66" spans="1:6" x14ac:dyDescent="0.3">
      <c r="A66" s="6"/>
      <c r="B66" s="6"/>
      <c r="C66" s="6"/>
      <c r="E66" s="6"/>
      <c r="F66" s="6"/>
    </row>
    <row r="67" spans="1:6" x14ac:dyDescent="0.3">
      <c r="A67" s="6"/>
      <c r="B67" s="6"/>
      <c r="C67" s="6"/>
      <c r="E67" s="6"/>
      <c r="F67" s="6"/>
    </row>
    <row r="68" spans="1:6" x14ac:dyDescent="0.3">
      <c r="A68" s="6"/>
      <c r="B68" s="6"/>
      <c r="C68" s="6"/>
      <c r="E68" s="6"/>
      <c r="F68" s="6"/>
    </row>
    <row r="69" spans="1:6" x14ac:dyDescent="0.3">
      <c r="A69" s="6"/>
      <c r="B69" s="6"/>
      <c r="C69" s="6"/>
      <c r="E69" s="6"/>
      <c r="F69" s="6"/>
    </row>
    <row r="70" spans="1:6" x14ac:dyDescent="0.3">
      <c r="A70" s="6"/>
      <c r="B70" s="6"/>
      <c r="C70" s="6"/>
      <c r="E70" s="6"/>
      <c r="F70" s="6"/>
    </row>
    <row r="71" spans="1:6" x14ac:dyDescent="0.3">
      <c r="A71" s="6"/>
      <c r="B71" s="6"/>
      <c r="C71" s="6"/>
      <c r="E71" s="6"/>
      <c r="F71" s="6"/>
    </row>
    <row r="72" spans="1:6" x14ac:dyDescent="0.3">
      <c r="A72" s="6"/>
      <c r="B72" s="6"/>
      <c r="C72" s="6"/>
      <c r="E72" s="6"/>
      <c r="F72" s="6"/>
    </row>
    <row r="73" spans="1:6" x14ac:dyDescent="0.3">
      <c r="A73" s="6"/>
      <c r="B73" s="6"/>
      <c r="C73" s="6"/>
      <c r="E73" s="6"/>
      <c r="F73" s="6"/>
    </row>
    <row r="74" spans="1:6" x14ac:dyDescent="0.3">
      <c r="A74" s="6"/>
      <c r="B74" s="6"/>
      <c r="C74" s="6"/>
      <c r="E74" s="6"/>
      <c r="F74" s="6"/>
    </row>
    <row r="75" spans="1:6" x14ac:dyDescent="0.3">
      <c r="A75" s="6"/>
      <c r="B75" s="6"/>
      <c r="C75" s="6"/>
      <c r="E75" s="6"/>
      <c r="F75" s="6"/>
    </row>
    <row r="76" spans="1:6" x14ac:dyDescent="0.3">
      <c r="A76" s="6"/>
      <c r="B76" s="6"/>
      <c r="C76" s="6"/>
      <c r="E76" s="6"/>
      <c r="F76" s="6"/>
    </row>
    <row r="77" spans="1:6" x14ac:dyDescent="0.3">
      <c r="A77" s="6"/>
      <c r="B77" s="6"/>
      <c r="C77" s="6"/>
      <c r="E77" s="6"/>
      <c r="F77" s="6"/>
    </row>
    <row r="78" spans="1:6" x14ac:dyDescent="0.3">
      <c r="A78" s="6"/>
      <c r="B78" s="6"/>
      <c r="C78" s="6"/>
      <c r="E78" s="6"/>
      <c r="F78" s="6"/>
    </row>
    <row r="79" spans="1:6" x14ac:dyDescent="0.3">
      <c r="A79" s="6"/>
      <c r="B79" s="6"/>
      <c r="C79" s="6"/>
      <c r="E79" s="6"/>
      <c r="F79" s="6"/>
    </row>
    <row r="80" spans="1:6" x14ac:dyDescent="0.3">
      <c r="A80" s="6"/>
      <c r="B80" s="6"/>
      <c r="C80" s="6"/>
      <c r="E80" s="6"/>
      <c r="F80" s="6"/>
    </row>
    <row r="81" spans="1:6" x14ac:dyDescent="0.3">
      <c r="A81" s="6"/>
      <c r="B81" s="6"/>
      <c r="C81" s="6"/>
      <c r="E81" s="6"/>
      <c r="F81" s="6"/>
    </row>
    <row r="82" spans="1:6" x14ac:dyDescent="0.3">
      <c r="A82" s="6"/>
      <c r="B82" s="6"/>
      <c r="C82" s="6"/>
      <c r="E82" s="6"/>
      <c r="F82" s="6"/>
    </row>
    <row r="83" spans="1:6" x14ac:dyDescent="0.3">
      <c r="A83" s="6"/>
      <c r="B83" s="6"/>
      <c r="C83" s="6"/>
      <c r="E83" s="6"/>
      <c r="F83" s="6"/>
    </row>
    <row r="84" spans="1:6" x14ac:dyDescent="0.3">
      <c r="A84" s="6"/>
      <c r="B84" s="6"/>
      <c r="C84" s="6"/>
      <c r="E84" s="6"/>
      <c r="F84" s="6"/>
    </row>
    <row r="85" spans="1:6" x14ac:dyDescent="0.3">
      <c r="A85" s="6"/>
      <c r="B85" s="6"/>
      <c r="C85" s="6"/>
      <c r="E85" s="6"/>
      <c r="F85" s="6"/>
    </row>
    <row r="86" spans="1:6" x14ac:dyDescent="0.3">
      <c r="A86" s="6"/>
      <c r="B86" s="6"/>
      <c r="C86" s="6"/>
      <c r="E86" s="6"/>
      <c r="F86" s="6"/>
    </row>
    <row r="87" spans="1:6" x14ac:dyDescent="0.3">
      <c r="A87" s="6"/>
      <c r="B87" s="6"/>
      <c r="C87" s="6"/>
      <c r="E87" s="6"/>
      <c r="F87" s="6"/>
    </row>
    <row r="88" spans="1:6" x14ac:dyDescent="0.3">
      <c r="A88" s="6"/>
      <c r="B88" s="6"/>
      <c r="C88" s="6"/>
      <c r="E88" s="6"/>
      <c r="F88" s="6"/>
    </row>
    <row r="89" spans="1:6" x14ac:dyDescent="0.3">
      <c r="A89" s="6"/>
      <c r="B89" s="6"/>
      <c r="C89" s="6"/>
      <c r="E89" s="6"/>
      <c r="F89" s="6"/>
    </row>
    <row r="90" spans="1:6" x14ac:dyDescent="0.3">
      <c r="A90" s="6"/>
      <c r="B90" s="6"/>
      <c r="C90" s="6"/>
      <c r="E90" s="6"/>
      <c r="F90" s="6"/>
    </row>
    <row r="91" spans="1:6" x14ac:dyDescent="0.3">
      <c r="A91" s="6"/>
      <c r="B91" s="6"/>
      <c r="C91" s="6"/>
      <c r="E91" s="6"/>
      <c r="F91" s="6"/>
    </row>
    <row r="92" spans="1:6" x14ac:dyDescent="0.3">
      <c r="A92" s="6"/>
      <c r="B92" s="6"/>
      <c r="C92" s="6"/>
      <c r="E92" s="6"/>
      <c r="F92" s="6"/>
    </row>
    <row r="93" spans="1:6" x14ac:dyDescent="0.3">
      <c r="A93" s="6"/>
      <c r="B93" s="6"/>
      <c r="C93" s="6"/>
      <c r="E93" s="6"/>
      <c r="F93" s="6"/>
    </row>
    <row r="94" spans="1:6" x14ac:dyDescent="0.3">
      <c r="A94" s="6"/>
      <c r="B94" s="6"/>
      <c r="C94" s="6"/>
      <c r="E94" s="6"/>
      <c r="F94" s="6"/>
    </row>
    <row r="95" spans="1:6" x14ac:dyDescent="0.3">
      <c r="A95" s="6"/>
      <c r="B95" s="6"/>
      <c r="C95" s="6"/>
      <c r="E95" s="6"/>
      <c r="F95" s="6"/>
    </row>
    <row r="96" spans="1:6" x14ac:dyDescent="0.3">
      <c r="A96" s="6"/>
      <c r="B96" s="6"/>
      <c r="C96" s="6"/>
      <c r="E96" s="6"/>
      <c r="F96" s="6"/>
    </row>
    <row r="97" spans="1:6" x14ac:dyDescent="0.3">
      <c r="A97" s="6"/>
      <c r="B97" s="6"/>
      <c r="C97" s="6"/>
      <c r="E97" s="6"/>
      <c r="F97" s="6"/>
    </row>
    <row r="98" spans="1:6" x14ac:dyDescent="0.3">
      <c r="A98" s="6"/>
      <c r="B98" s="6"/>
      <c r="C98" s="6"/>
      <c r="E98" s="6"/>
      <c r="F98" s="6"/>
    </row>
    <row r="99" spans="1:6" x14ac:dyDescent="0.3">
      <c r="A99" s="6"/>
      <c r="B99" s="6"/>
      <c r="C99" s="6"/>
      <c r="E99" s="6"/>
      <c r="F99" s="6"/>
    </row>
    <row r="100" spans="1:6" x14ac:dyDescent="0.3">
      <c r="A100" s="6"/>
      <c r="B100" s="6"/>
      <c r="C100" s="6"/>
      <c r="E100" s="6"/>
      <c r="F100" s="6"/>
    </row>
    <row r="101" spans="1:6" x14ac:dyDescent="0.3">
      <c r="A101" s="6"/>
      <c r="B101" s="6"/>
      <c r="C101" s="6"/>
      <c r="E101" s="6"/>
      <c r="F101" s="6"/>
    </row>
    <row r="102" spans="1:6" x14ac:dyDescent="0.3">
      <c r="A102" s="6"/>
      <c r="B102" s="6"/>
      <c r="C102" s="6"/>
      <c r="E102" s="6"/>
      <c r="F102" s="6"/>
    </row>
    <row r="103" spans="1:6" x14ac:dyDescent="0.3">
      <c r="A103" s="6"/>
      <c r="B103" s="6"/>
      <c r="C103" s="6"/>
      <c r="E103" s="6"/>
      <c r="F103" s="6"/>
    </row>
    <row r="104" spans="1:6" x14ac:dyDescent="0.3">
      <c r="A104" s="6"/>
      <c r="B104" s="6"/>
      <c r="C104" s="6"/>
      <c r="E104" s="6"/>
      <c r="F104" s="6"/>
    </row>
    <row r="105" spans="1:6" x14ac:dyDescent="0.3">
      <c r="A105" s="6"/>
      <c r="B105" s="6"/>
      <c r="C105" s="6"/>
      <c r="E105" s="6"/>
      <c r="F105" s="6"/>
    </row>
    <row r="106" spans="1:6" x14ac:dyDescent="0.3">
      <c r="A106" s="6"/>
      <c r="B106" s="6"/>
      <c r="C106" s="6"/>
      <c r="E106" s="6"/>
      <c r="F106" s="6"/>
    </row>
    <row r="107" spans="1:6" x14ac:dyDescent="0.3">
      <c r="A107" s="6"/>
      <c r="B107" s="6"/>
      <c r="C107" s="6"/>
      <c r="E107" s="6"/>
      <c r="F107" s="6"/>
    </row>
    <row r="108" spans="1:6" x14ac:dyDescent="0.3">
      <c r="A108" s="6"/>
      <c r="B108" s="6"/>
      <c r="C108" s="6"/>
      <c r="E108" s="6"/>
      <c r="F108" s="6"/>
    </row>
    <row r="109" spans="1:6" x14ac:dyDescent="0.3">
      <c r="A109" s="6"/>
      <c r="B109" s="6"/>
      <c r="C109" s="6"/>
      <c r="E109" s="6"/>
      <c r="F109" s="6"/>
    </row>
    <row r="110" spans="1:6" x14ac:dyDescent="0.3">
      <c r="A110" s="6"/>
      <c r="B110" s="6"/>
      <c r="C110" s="6"/>
      <c r="E110" s="6"/>
      <c r="F110" s="6"/>
    </row>
    <row r="111" spans="1:6" x14ac:dyDescent="0.3">
      <c r="A111" s="6"/>
      <c r="B111" s="6"/>
      <c r="C111" s="6"/>
      <c r="E111" s="6"/>
      <c r="F111" s="6"/>
    </row>
    <row r="112" spans="1:6" x14ac:dyDescent="0.3">
      <c r="A112" s="6"/>
      <c r="B112" s="6"/>
      <c r="C112" s="6"/>
      <c r="E112" s="6"/>
      <c r="F112" s="6"/>
    </row>
    <row r="113" spans="1:6" x14ac:dyDescent="0.3">
      <c r="A113" s="6"/>
      <c r="B113" s="6"/>
      <c r="C113" s="6"/>
      <c r="E113" s="6"/>
      <c r="F113" s="6"/>
    </row>
    <row r="114" spans="1:6" x14ac:dyDescent="0.3">
      <c r="A114" s="6"/>
      <c r="B114" s="6"/>
      <c r="C114" s="6"/>
      <c r="E114" s="6"/>
      <c r="F114" s="6"/>
    </row>
    <row r="115" spans="1:6" x14ac:dyDescent="0.3">
      <c r="A115" s="6"/>
      <c r="B115" s="6"/>
      <c r="C115" s="6"/>
      <c r="E115" s="6"/>
      <c r="F115" s="6"/>
    </row>
    <row r="116" spans="1:6" x14ac:dyDescent="0.3">
      <c r="A116" s="6"/>
      <c r="B116" s="6"/>
      <c r="C116" s="6"/>
      <c r="E116" s="6"/>
      <c r="F116" s="6"/>
    </row>
    <row r="117" spans="1:6" x14ac:dyDescent="0.3">
      <c r="A117" s="6"/>
      <c r="B117" s="6"/>
      <c r="C117" s="6"/>
      <c r="E117" s="6"/>
      <c r="F117" s="6"/>
    </row>
    <row r="118" spans="1:6" x14ac:dyDescent="0.3">
      <c r="A118" s="6"/>
      <c r="B118" s="6"/>
      <c r="C118" s="6"/>
      <c r="E118" s="6"/>
      <c r="F118" s="6"/>
    </row>
    <row r="119" spans="1:6" x14ac:dyDescent="0.3">
      <c r="A119" s="6"/>
      <c r="B119" s="6"/>
      <c r="C119" s="6"/>
      <c r="E119" s="6"/>
      <c r="F119" s="6"/>
    </row>
    <row r="120" spans="1:6" x14ac:dyDescent="0.3">
      <c r="A120" s="6"/>
      <c r="B120" s="6"/>
      <c r="C120" s="6"/>
      <c r="E120" s="6"/>
      <c r="F120" s="6"/>
    </row>
    <row r="121" spans="1:6" x14ac:dyDescent="0.3">
      <c r="A121" s="6"/>
      <c r="B121" s="6"/>
      <c r="C121" s="6"/>
      <c r="E121" s="6"/>
      <c r="F121" s="6"/>
    </row>
    <row r="122" spans="1:6" x14ac:dyDescent="0.3">
      <c r="A122" s="6"/>
      <c r="B122" s="6"/>
      <c r="C122" s="6"/>
      <c r="E122" s="6"/>
      <c r="F122" s="6"/>
    </row>
    <row r="123" spans="1:6" x14ac:dyDescent="0.3">
      <c r="A123" s="6"/>
      <c r="B123" s="6"/>
      <c r="C123" s="6"/>
      <c r="E123" s="6"/>
      <c r="F123" s="6"/>
    </row>
    <row r="124" spans="1:6" x14ac:dyDescent="0.3">
      <c r="A124" s="6"/>
      <c r="B124" s="6"/>
      <c r="C124" s="6"/>
      <c r="E124" s="6"/>
      <c r="F124" s="6"/>
    </row>
    <row r="125" spans="1:6" x14ac:dyDescent="0.3">
      <c r="A125" s="6"/>
      <c r="B125" s="6"/>
      <c r="C125" s="6"/>
      <c r="E125" s="6"/>
      <c r="F125" s="6"/>
    </row>
    <row r="126" spans="1:6" x14ac:dyDescent="0.3">
      <c r="A126" s="6"/>
      <c r="B126" s="6"/>
      <c r="C126" s="6"/>
      <c r="E126" s="6"/>
      <c r="F126" s="6"/>
    </row>
    <row r="127" spans="1:6" x14ac:dyDescent="0.3">
      <c r="A127" s="6"/>
      <c r="B127" s="6"/>
      <c r="C127" s="6"/>
      <c r="E127" s="6"/>
      <c r="F127" s="6"/>
    </row>
    <row r="128" spans="1:6" x14ac:dyDescent="0.3">
      <c r="A128" s="6"/>
      <c r="B128" s="6"/>
      <c r="C128" s="6"/>
      <c r="E128" s="6"/>
      <c r="F128" s="6"/>
    </row>
    <row r="129" spans="1:6" x14ac:dyDescent="0.3">
      <c r="A129" s="6"/>
      <c r="B129" s="6"/>
      <c r="C129" s="6"/>
      <c r="E129" s="6"/>
      <c r="F129" s="6"/>
    </row>
    <row r="130" spans="1:6" x14ac:dyDescent="0.3">
      <c r="A130" s="6"/>
      <c r="B130" s="6"/>
      <c r="C130" s="6"/>
      <c r="E130" s="6"/>
      <c r="F130" s="6"/>
    </row>
    <row r="131" spans="1:6" x14ac:dyDescent="0.3">
      <c r="A131" s="6"/>
      <c r="B131" s="6"/>
      <c r="C131" s="6"/>
      <c r="E131" s="6"/>
      <c r="F131" s="6"/>
    </row>
    <row r="132" spans="1:6" x14ac:dyDescent="0.3">
      <c r="A132" s="6"/>
      <c r="B132" s="6"/>
      <c r="C132" s="6"/>
      <c r="E132" s="6"/>
      <c r="F132" s="6"/>
    </row>
    <row r="133" spans="1:6" x14ac:dyDescent="0.3">
      <c r="A133" s="6"/>
      <c r="B133" s="6"/>
      <c r="C133" s="6"/>
      <c r="E133" s="6"/>
      <c r="F133" s="6"/>
    </row>
  </sheetData>
  <mergeCells count="1">
    <mergeCell ref="A1:F1"/>
  </mergeCells>
  <printOptions horizontalCentered="1"/>
  <pageMargins left="0.26" right="0.22" top="0.23" bottom="0.19" header="0" footer="0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80" zoomScaleNormal="80" workbookViewId="0">
      <selection sqref="A1:E6"/>
    </sheetView>
  </sheetViews>
  <sheetFormatPr defaultRowHeight="18.75" x14ac:dyDescent="0.3"/>
  <cols>
    <col min="1" max="1" width="35.5703125" style="57" customWidth="1"/>
    <col min="2" max="2" width="61.28515625" style="57" customWidth="1"/>
    <col min="3" max="3" width="27.28515625" style="57" customWidth="1"/>
    <col min="4" max="4" width="17.85546875" style="57" customWidth="1"/>
    <col min="5" max="5" width="15.85546875" style="57" customWidth="1"/>
    <col min="6" max="6" width="9.140625" style="57" customWidth="1"/>
    <col min="7" max="16384" width="9.140625" style="57"/>
  </cols>
  <sheetData>
    <row r="1" spans="1:5" ht="60" customHeight="1" x14ac:dyDescent="0.3">
      <c r="A1" s="82" t="s">
        <v>85</v>
      </c>
      <c r="B1" s="82"/>
      <c r="C1" s="82"/>
      <c r="D1" s="82"/>
      <c r="E1" s="82"/>
    </row>
    <row r="2" spans="1:5" ht="19.5" customHeight="1" x14ac:dyDescent="0.3">
      <c r="A2" s="58"/>
      <c r="B2" s="58"/>
      <c r="C2" s="58"/>
      <c r="D2" s="38"/>
      <c r="E2" s="59" t="s">
        <v>3</v>
      </c>
    </row>
    <row r="3" spans="1:5" s="60" customFormat="1" ht="112.5" x14ac:dyDescent="0.25">
      <c r="A3" s="25" t="s">
        <v>86</v>
      </c>
      <c r="B3" s="25" t="s">
        <v>6</v>
      </c>
      <c r="C3" s="73" t="str">
        <f>'Доходы 2019 - 2020'!B3</f>
        <v xml:space="preserve">Утверждено Законом ЯО
от 20.12.2018 № 81-з
(в ред. Законов ЯО 
от 02.04.2019 №12-з, 
от 03.10.2019 №50-з) </v>
      </c>
      <c r="D3" s="73" t="str">
        <f>'Доходы 2019 - 2020'!C3</f>
        <v>Оценка ожидаемого исполнения на 2019 год</v>
      </c>
      <c r="E3" s="73" t="str">
        <f>'Доходы 2019 - 2020'!D3</f>
        <v>Проект бюджета
на 2020 год</v>
      </c>
    </row>
    <row r="4" spans="1:5" x14ac:dyDescent="0.3">
      <c r="A4" s="26">
        <v>1</v>
      </c>
      <c r="B4" s="26">
        <v>2</v>
      </c>
      <c r="C4" s="26">
        <v>3</v>
      </c>
      <c r="D4" s="26">
        <v>4</v>
      </c>
      <c r="E4" s="26">
        <v>5</v>
      </c>
    </row>
    <row r="5" spans="1:5" ht="44.25" customHeight="1" x14ac:dyDescent="0.3">
      <c r="A5" s="27" t="s">
        <v>0</v>
      </c>
      <c r="B5" s="28" t="s">
        <v>7</v>
      </c>
      <c r="C5" s="29">
        <f>C6</f>
        <v>119703113</v>
      </c>
      <c r="D5" s="29">
        <f t="shared" ref="D5:E5" si="0">D6</f>
        <v>119703113</v>
      </c>
      <c r="E5" s="29">
        <f t="shared" si="0"/>
        <v>0</v>
      </c>
    </row>
    <row r="6" spans="1:5" s="61" customFormat="1" ht="57" customHeight="1" x14ac:dyDescent="0.3">
      <c r="A6" s="30" t="s">
        <v>1</v>
      </c>
      <c r="B6" s="31" t="s">
        <v>2</v>
      </c>
      <c r="C6" s="32">
        <f>IF(-'Доходы 2019 - 2020'!B11+'Расходы 2019  - 2020'!C31&gt;0,-'Доходы 2019 - 2020'!B11+'Расходы 2019  - 2020'!C31,0)</f>
        <v>119703113</v>
      </c>
      <c r="D6" s="32">
        <f>IF(-'Доходы 2019 - 2020'!C11+'Расходы 2019  - 2020'!D31&gt;0,-'Доходы 2019 - 2020'!C11+'Расходы 2019  - 2020'!D31,0)</f>
        <v>119703113</v>
      </c>
      <c r="E6" s="32">
        <f>IF(-'Доходы 2019 - 2020'!D11+'Расходы 2019  - 2020'!E31&gt;0,-'Доходы 2019 - 2020'!D11+'Расходы 2019  - 2020'!E31,0)</f>
        <v>0</v>
      </c>
    </row>
  </sheetData>
  <mergeCells count="1">
    <mergeCell ref="A1:E1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zoomScale="80" zoomScaleNormal="80" workbookViewId="0">
      <selection activeCell="D17" sqref="D17"/>
    </sheetView>
  </sheetViews>
  <sheetFormatPr defaultRowHeight="18.75" x14ac:dyDescent="0.3"/>
  <cols>
    <col min="1" max="1" width="42.7109375" style="48" customWidth="1"/>
    <col min="2" max="2" width="20.28515625" style="6" customWidth="1"/>
    <col min="3" max="3" width="11.5703125" style="6" customWidth="1"/>
    <col min="4" max="4" width="54.140625" style="6" customWidth="1"/>
    <col min="5" max="5" width="20.42578125" style="6" customWidth="1"/>
    <col min="6" max="6" width="12.28515625" style="6" customWidth="1"/>
    <col min="7" max="7" width="53.140625" style="6" customWidth="1"/>
    <col min="8" max="8" width="15.42578125" style="6" bestFit="1" customWidth="1"/>
    <col min="9" max="9" width="9.140625" style="6"/>
    <col min="10" max="10" width="15.85546875" style="6" customWidth="1"/>
    <col min="11" max="11" width="9.140625" style="6"/>
    <col min="12" max="12" width="15.42578125" style="6" customWidth="1"/>
    <col min="13" max="16384" width="9.140625" style="6"/>
  </cols>
  <sheetData>
    <row r="1" spans="1:8" x14ac:dyDescent="0.3">
      <c r="A1" s="79" t="s">
        <v>70</v>
      </c>
      <c r="B1" s="79"/>
      <c r="C1" s="79"/>
      <c r="D1" s="79"/>
      <c r="E1" s="79"/>
      <c r="F1" s="79"/>
      <c r="G1" s="79"/>
    </row>
    <row r="2" spans="1:8" x14ac:dyDescent="0.3">
      <c r="A2" s="58"/>
      <c r="G2" s="39" t="s">
        <v>3</v>
      </c>
    </row>
    <row r="3" spans="1:8" s="7" customFormat="1" ht="56.25" x14ac:dyDescent="0.25">
      <c r="A3" s="52" t="s">
        <v>11</v>
      </c>
      <c r="B3" s="62" t="s">
        <v>87</v>
      </c>
      <c r="C3" s="62" t="s">
        <v>60</v>
      </c>
      <c r="D3" s="52" t="s">
        <v>59</v>
      </c>
      <c r="E3" s="62" t="s">
        <v>88</v>
      </c>
      <c r="F3" s="62" t="s">
        <v>71</v>
      </c>
      <c r="G3" s="52" t="s">
        <v>72</v>
      </c>
    </row>
    <row r="4" spans="1:8" s="7" customFormat="1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</row>
    <row r="5" spans="1:8" s="7" customFormat="1" ht="56.25" x14ac:dyDescent="0.25">
      <c r="A5" s="3" t="s">
        <v>15</v>
      </c>
      <c r="B5" s="17">
        <v>58204300</v>
      </c>
      <c r="C5" s="68">
        <f>B5/'Доходы 2019 - 2020'!D5</f>
        <v>1</v>
      </c>
      <c r="D5" s="40" t="s">
        <v>77</v>
      </c>
      <c r="E5" s="17">
        <v>58204300</v>
      </c>
      <c r="F5" s="68">
        <f>E5/B5</f>
        <v>1</v>
      </c>
      <c r="G5" s="40" t="s">
        <v>77</v>
      </c>
    </row>
    <row r="6" spans="1:8" ht="37.5" x14ac:dyDescent="0.3">
      <c r="A6" s="3" t="s">
        <v>9</v>
      </c>
      <c r="B6" s="4">
        <f>SUM(B7:B9)</f>
        <v>18696922800</v>
      </c>
      <c r="C6" s="63">
        <f>IFERROR('Доходы 2021-2022'!B6/'Доходы 2019 - 2020'!D6,"")</f>
        <v>1.073</v>
      </c>
      <c r="D6" s="63"/>
      <c r="E6" s="4">
        <f>SUM(E7:E9)</f>
        <v>20016824700</v>
      </c>
      <c r="F6" s="63">
        <f>IFERROR(E6/B6,"")</f>
        <v>1.071</v>
      </c>
      <c r="G6" s="63"/>
      <c r="H6" s="11"/>
    </row>
    <row r="7" spans="1:8" s="65" customFormat="1" ht="244.5" hidden="1" customHeight="1" x14ac:dyDescent="0.3">
      <c r="A7" s="34" t="s">
        <v>10</v>
      </c>
      <c r="B7" s="5"/>
      <c r="C7" s="63" t="str">
        <f>IFERROR('Доходы 2021-2022'!B7/'Доходы 2019 - 2020'!#REF!,"")</f>
        <v/>
      </c>
      <c r="D7" s="40" t="s">
        <v>18</v>
      </c>
      <c r="E7" s="5"/>
      <c r="F7" s="63" t="str">
        <f>IFERROR(E7/B7,"")</f>
        <v/>
      </c>
      <c r="G7" s="40" t="s">
        <v>19</v>
      </c>
      <c r="H7" s="64"/>
    </row>
    <row r="8" spans="1:8" s="65" customFormat="1" ht="225" customHeight="1" x14ac:dyDescent="0.3">
      <c r="A8" s="34" t="s">
        <v>46</v>
      </c>
      <c r="B8" s="17">
        <v>17593947700</v>
      </c>
      <c r="C8" s="63">
        <f>IFERROR('Доходы 2021-2022'!B8/'Доходы 2019 - 2020'!D7,"")</f>
        <v>1.06</v>
      </c>
      <c r="D8" s="40" t="s">
        <v>89</v>
      </c>
      <c r="E8" s="17">
        <v>18549867800</v>
      </c>
      <c r="F8" s="63">
        <f>IFERROR(E8/B8,"")</f>
        <v>1.054</v>
      </c>
      <c r="G8" s="40" t="s">
        <v>90</v>
      </c>
      <c r="H8" s="64"/>
    </row>
    <row r="9" spans="1:8" s="65" customFormat="1" ht="112.5" x14ac:dyDescent="0.3">
      <c r="A9" s="34" t="s">
        <v>47</v>
      </c>
      <c r="B9" s="17">
        <v>1102975100</v>
      </c>
      <c r="C9" s="63">
        <f>IFERROR('Доходы 2021-2022'!B9/'Доходы 2019 - 2020'!D8,"")</f>
        <v>1.33</v>
      </c>
      <c r="D9" s="40" t="s">
        <v>78</v>
      </c>
      <c r="E9" s="17">
        <v>1466956900</v>
      </c>
      <c r="F9" s="63">
        <f t="shared" ref="F9:F10" si="0">IFERROR(E9/B9,"")</f>
        <v>1.33</v>
      </c>
      <c r="G9" s="40" t="s">
        <v>79</v>
      </c>
      <c r="H9" s="64"/>
    </row>
    <row r="10" spans="1:8" x14ac:dyDescent="0.3">
      <c r="A10" s="43" t="s">
        <v>4</v>
      </c>
      <c r="B10" s="13">
        <f>B6+B5</f>
        <v>18755127100</v>
      </c>
      <c r="C10" s="63">
        <f>IFERROR('Доходы 2021-2022'!B10/'Доходы 2019 - 2020'!D11,"")</f>
        <v>1.073</v>
      </c>
      <c r="D10" s="63"/>
      <c r="E10" s="13">
        <f>E6+E5</f>
        <v>20075029000</v>
      </c>
      <c r="F10" s="63">
        <f t="shared" si="0"/>
        <v>1.07</v>
      </c>
      <c r="G10" s="63"/>
      <c r="H10" s="11"/>
    </row>
    <row r="11" spans="1:8" x14ac:dyDescent="0.3">
      <c r="A11" s="44"/>
    </row>
    <row r="12" spans="1:8" x14ac:dyDescent="0.3">
      <c r="A12" s="44"/>
    </row>
    <row r="13" spans="1:8" x14ac:dyDescent="0.3">
      <c r="A13" s="44"/>
    </row>
    <row r="14" spans="1:8" x14ac:dyDescent="0.3">
      <c r="A14" s="6"/>
    </row>
    <row r="15" spans="1:8" x14ac:dyDescent="0.3">
      <c r="A15" s="6"/>
    </row>
    <row r="16" spans="1:8" x14ac:dyDescent="0.3">
      <c r="A16" s="6"/>
    </row>
    <row r="17" spans="1:1" x14ac:dyDescent="0.3">
      <c r="A17" s="6"/>
    </row>
    <row r="18" spans="1:1" x14ac:dyDescent="0.3">
      <c r="A18" s="6"/>
    </row>
    <row r="19" spans="1:1" x14ac:dyDescent="0.3">
      <c r="A19" s="6"/>
    </row>
    <row r="21" spans="1:1" x14ac:dyDescent="0.3">
      <c r="A21" s="6"/>
    </row>
    <row r="22" spans="1:1" x14ac:dyDescent="0.3">
      <c r="A22" s="6"/>
    </row>
  </sheetData>
  <mergeCells count="1">
    <mergeCell ref="A1:G1"/>
  </mergeCells>
  <pageMargins left="0.39370078740157483" right="0.39370078740157483" top="0.51181102362204722" bottom="0.39370078740157483" header="0.51181102362204722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Доходы 2019 - 2020</vt:lpstr>
      <vt:lpstr>Расходы 2019  - 2020</vt:lpstr>
      <vt:lpstr>Источники 2019 - 2020</vt:lpstr>
      <vt:lpstr>Доходы 2021-2022</vt:lpstr>
      <vt:lpstr>'Доходы 2019 - 2020'!Заголовки_для_печати</vt:lpstr>
      <vt:lpstr>'Доходы 2021-2022'!Заголовки_для_печати</vt:lpstr>
      <vt:lpstr>'Расходы 2019  - 2020'!Заголовки_для_печати</vt:lpstr>
      <vt:lpstr>'Доходы 2019 - 2020'!Область_печати</vt:lpstr>
      <vt:lpstr>'Расходы 2019  - 2020'!Область_печати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ovsyannikova</dc:creator>
  <cp:lastModifiedBy>gorunova</cp:lastModifiedBy>
  <cp:lastPrinted>2019-10-24T12:34:57Z</cp:lastPrinted>
  <dcterms:created xsi:type="dcterms:W3CDTF">2008-03-21T09:36:43Z</dcterms:created>
  <dcterms:modified xsi:type="dcterms:W3CDTF">2019-10-24T13:29:29Z</dcterms:modified>
</cp:coreProperties>
</file>