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225" windowWidth="14400" windowHeight="1192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Лист2!$A$1:$F$43</definedName>
  </definedNames>
  <calcPr calcId="145621"/>
</workbook>
</file>

<file path=xl/calcChain.xml><?xml version="1.0" encoding="utf-8"?>
<calcChain xmlns="http://schemas.openxmlformats.org/spreadsheetml/2006/main">
  <c r="E42" i="2" l="1"/>
  <c r="E41" i="2"/>
  <c r="D42" i="2"/>
  <c r="D41" i="2"/>
  <c r="D37" i="2" l="1"/>
  <c r="D27" i="2"/>
  <c r="D25" i="2"/>
  <c r="D24" i="2" s="1"/>
  <c r="C25" i="2"/>
  <c r="D22" i="2"/>
  <c r="D19" i="2" s="1"/>
  <c r="D20" i="2"/>
  <c r="D17" i="2"/>
  <c r="D40" i="2" s="1"/>
  <c r="D15" i="2"/>
  <c r="D14" i="2"/>
  <c r="D33" i="2"/>
  <c r="D32" i="2" s="1"/>
  <c r="D36" i="2"/>
  <c r="D29" i="2"/>
  <c r="D34" i="2"/>
  <c r="E30" i="2"/>
  <c r="E29" i="2"/>
  <c r="E39" i="2"/>
  <c r="E38" i="2"/>
  <c r="E37" i="2" s="1"/>
  <c r="E33" i="2"/>
  <c r="E32" i="2"/>
  <c r="E28" i="2"/>
  <c r="E27" i="2" s="1"/>
  <c r="E26" i="2"/>
  <c r="E25" i="2" s="1"/>
  <c r="E23" i="2"/>
  <c r="E22" i="2" s="1"/>
  <c r="E19" i="2" s="1"/>
  <c r="E21" i="2"/>
  <c r="E20" i="2"/>
  <c r="E18" i="2"/>
  <c r="E17" i="2" s="1"/>
  <c r="E16" i="2"/>
  <c r="E15" i="2" s="1"/>
  <c r="C36" i="2"/>
  <c r="E36" i="2" s="1"/>
  <c r="E34" i="2" s="1"/>
  <c r="E31" i="2" s="1"/>
  <c r="C29" i="2"/>
  <c r="C15" i="2"/>
  <c r="C14" i="2" s="1"/>
  <c r="C17" i="2"/>
  <c r="C42" i="2" s="1"/>
  <c r="C20" i="2"/>
  <c r="C19" i="2" s="1"/>
  <c r="C22" i="2"/>
  <c r="C27" i="2"/>
  <c r="C32" i="2"/>
  <c r="C34" i="2"/>
  <c r="C31" i="2" s="1"/>
  <c r="C37" i="2"/>
  <c r="C34" i="1"/>
  <c r="C32" i="1" s="1"/>
  <c r="C29" i="1" s="1"/>
  <c r="C38" i="1"/>
  <c r="C40" i="1"/>
  <c r="C30" i="1"/>
  <c r="C13" i="1"/>
  <c r="C12" i="1"/>
  <c r="C15" i="1"/>
  <c r="C18" i="1"/>
  <c r="C17" i="1"/>
  <c r="C21" i="1"/>
  <c r="C49" i="1"/>
  <c r="C42" i="1"/>
  <c r="C36" i="1"/>
  <c r="C45" i="1"/>
  <c r="C44" i="1" s="1"/>
  <c r="C47" i="1"/>
  <c r="C24" i="2"/>
  <c r="C53" i="1" l="1"/>
  <c r="E14" i="2"/>
  <c r="E24" i="2"/>
  <c r="D43" i="2"/>
  <c r="D31" i="2"/>
  <c r="C41" i="2"/>
  <c r="C40" i="2" s="1"/>
  <c r="C43" i="2" s="1"/>
  <c r="E40" i="2" l="1"/>
  <c r="E43" i="2" s="1"/>
</calcChain>
</file>

<file path=xl/sharedStrings.xml><?xml version="1.0" encoding="utf-8"?>
<sst xmlns="http://schemas.openxmlformats.org/spreadsheetml/2006/main" count="167" uniqueCount="142">
  <si>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</si>
  <si>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</si>
  <si>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</si>
  <si>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</si>
  <si>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</si>
  <si>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</si>
  <si>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</si>
  <si>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</si>
  <si>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</si>
  <si>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</si>
  <si>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</si>
  <si>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</si>
  <si>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</si>
  <si>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</si>
  <si>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</si>
  <si>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</si>
  <si>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</si>
  <si>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</si>
  <si>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</si>
  <si>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</si>
  <si>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</si>
  <si>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</si>
  <si>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</si>
  <si>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</si>
  <si>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</si>
  <si>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</si>
  <si>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</si>
  <si>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</si>
  <si>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</si>
  <si>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</si>
  <si>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</si>
  <si>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</si>
  <si>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</si>
  <si>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</si>
  <si>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</si>
  <si>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</si>
  <si>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</si>
  <si>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</si>
  <si>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</si>
  <si>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</si>
  <si>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</si>
  <si>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</si>
  <si>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</si>
  <si>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</si>
  <si>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</si>
  <si>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</si>
  <si>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</si>
  <si>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</si>
  <si>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</si>
  <si>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</si>
  <si>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</si>
  <si>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</si>
  <si>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</si>
  <si>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</si>
  <si>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</si>
  <si>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</si>
  <si>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</si>
  <si>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</si>
  <si>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</si>
  <si>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</si>
  <si>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</si>
  <si>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</si>
  <si>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</si>
  <si>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</si>
  <si>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</si>
  <si>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</si>
  <si>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</si>
  <si>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</si>
  <si>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</si>
  <si>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</si>
  <si>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</si>
  <si>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</si>
  <si>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</si>
  <si>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</si>
  <si>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</si>
  <si>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</si>
  <si>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</si>
  <si>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</si>
  <si>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</si>
  <si>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</si>
  <si>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</si>
  <si>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</si>
  <si>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</si>
  <si>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</si>
  <si>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</si>
  <si>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</si>
  <si>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</si>
  <si>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</si>
  <si>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</si>
  <si>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</si>
  <si>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</si>
  <si>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</si>
  <si>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</si>
  <si>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</si>
  <si>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</si>
  <si>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</si>
  <si>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</si>
  <si>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</si>
  <si>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</si>
  <si>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</si>
  <si>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</si>
  <si>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</si>
  <si>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</si>
  <si>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</si>
  <si>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</si>
  <si>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</si>
  <si>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</si>
  <si>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</si>
  <si>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</si>
  <si>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</si>
  <si>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</si>
  <si>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</si>
  <si>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</si>
  <si>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</si>
  <si>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</si>
  <si>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</si>
  <si>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</si>
  <si>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февраля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</si>
  <si>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</si>
  <si>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</si>
  <si>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</si>
  <si>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</si>
  <si>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</si>
  <si>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</si>
  <si>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</si>
  <si>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</si>
  <si>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</si>
  <si>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</si>
  <si>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</si>
  <si>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</si>
  <si>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</si>
  <si>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</si>
  <si>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</si>
  <si>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</si>
  <si>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</si>
  <si>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</si>
  <si>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</si>
  <si>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</si>
  <si>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 xml:space="preserve">"Приложение 21 </t>
  </si>
  <si>
    <t>от 25.12.2017 № 65-з</t>
  </si>
  <si>
    <t>"</t>
  </si>
  <si>
    <t>от 06.03.2018 № 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</si>
</sst>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10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3" fillId="2" borderId="1" xfId="0" applyNumberFormat="1" applyFont="1" applyFill="1" applyBorder="1"/>
    <xf numFmtId="43" fontId="1" fillId="0" borderId="1" xfId="1" applyFont="1" applyFill="1" applyBorder="1"/>
    <xf numFmtId="3" fontId="6" fillId="0" borderId="0" xfId="0" applyNumberFormat="1" applyFont="1" applyFill="1"/>
    <xf numFmtId="0" fontId="3" fillId="2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0" t="s">
        <v>70</v>
      </c>
      <c r="B2" s="60"/>
      <c r="C2" s="60"/>
    </row>
    <row r="3" spans="1:3" ht="15.75" x14ac:dyDescent="0.25">
      <c r="A3" s="60" t="s">
        <v>62</v>
      </c>
      <c r="B3" s="60"/>
      <c r="C3" s="60"/>
    </row>
    <row r="4" spans="1:3" ht="15.75" x14ac:dyDescent="0.25">
      <c r="A4" s="60" t="s">
        <v>63</v>
      </c>
      <c r="B4" s="60"/>
      <c r="C4" s="6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9" t="s">
        <v>21</v>
      </c>
      <c r="B7" s="59"/>
      <c r="C7" s="59"/>
    </row>
    <row r="8" spans="1:3" ht="18.75" x14ac:dyDescent="0.3">
      <c r="A8" s="59" t="s">
        <v>67</v>
      </c>
      <c r="B8" s="59"/>
      <c r="C8" s="59"/>
    </row>
    <row r="9" spans="1:3" ht="18.75" x14ac:dyDescent="0.3">
      <c r="A9" s="59" t="s">
        <v>69</v>
      </c>
      <c r="B9" s="59"/>
      <c r="C9" s="5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BreakPreview" zoomScaleNormal="100" zoomScaleSheetLayoutView="100" workbookViewId="0">
      <selection activeCell="E8" sqref="E8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3" width="15.42578125" style="21" hidden="1" customWidth="1"/>
    <col min="4" max="4" width="16.140625" style="21" hidden="1" customWidth="1"/>
    <col min="5" max="5" width="15.42578125" style="21" customWidth="1"/>
    <col min="6" max="6" width="1.7109375" style="21" customWidth="1"/>
    <col min="7" max="7" width="20.7109375" style="21" customWidth="1"/>
    <col min="8" max="8" width="14.7109375" style="21" customWidth="1"/>
    <col min="9" max="9" width="9.140625" style="21" customWidth="1"/>
    <col min="10" max="10" width="24.85546875" style="21" customWidth="1"/>
    <col min="11" max="16384" width="9.140625" style="21"/>
  </cols>
  <sheetData>
    <row r="1" spans="1:10" ht="18" customHeight="1" x14ac:dyDescent="0.25">
      <c r="A1" s="62" t="s">
        <v>70</v>
      </c>
      <c r="B1" s="62"/>
      <c r="C1" s="62"/>
      <c r="D1" s="62"/>
      <c r="E1" s="62"/>
      <c r="F1" s="50"/>
    </row>
    <row r="2" spans="1:10" ht="15.75" x14ac:dyDescent="0.25">
      <c r="A2" s="62" t="s">
        <v>62</v>
      </c>
      <c r="B2" s="62"/>
      <c r="C2" s="62"/>
      <c r="D2" s="62"/>
      <c r="E2" s="62"/>
      <c r="F2" s="50"/>
    </row>
    <row r="3" spans="1:10" ht="21.75" customHeight="1" x14ac:dyDescent="0.25">
      <c r="A3" s="64" t="s">
        <v>141</v>
      </c>
      <c r="B3" s="64"/>
      <c r="C3" s="64"/>
      <c r="D3" s="64"/>
      <c r="E3" s="64"/>
      <c r="F3" s="50"/>
    </row>
    <row r="4" spans="1:10" ht="18" customHeight="1" x14ac:dyDescent="0.25">
      <c r="A4" s="22"/>
      <c r="B4" s="22"/>
      <c r="C4" s="22"/>
    </row>
    <row r="5" spans="1:10" ht="15.75" x14ac:dyDescent="0.25">
      <c r="A5" s="62" t="s">
        <v>138</v>
      </c>
      <c r="B5" s="62"/>
      <c r="C5" s="62"/>
      <c r="D5" s="62"/>
      <c r="E5" s="62"/>
      <c r="F5" s="50"/>
    </row>
    <row r="6" spans="1:10" ht="15.75" x14ac:dyDescent="0.25">
      <c r="A6" s="62" t="s">
        <v>62</v>
      </c>
      <c r="B6" s="62"/>
      <c r="C6" s="62"/>
      <c r="D6" s="62"/>
      <c r="E6" s="62"/>
      <c r="F6" s="50"/>
    </row>
    <row r="7" spans="1:10" ht="18" customHeight="1" x14ac:dyDescent="0.25">
      <c r="A7" s="62" t="s">
        <v>139</v>
      </c>
      <c r="B7" s="62"/>
      <c r="C7" s="62"/>
      <c r="D7" s="62"/>
      <c r="E7" s="62"/>
      <c r="F7" s="50"/>
    </row>
    <row r="8" spans="1:10" ht="28.5" customHeight="1" x14ac:dyDescent="0.25">
      <c r="A8" s="22"/>
      <c r="B8" s="22"/>
      <c r="C8" s="22"/>
    </row>
    <row r="9" spans="1:10" ht="18.75" x14ac:dyDescent="0.3">
      <c r="A9" s="63" t="s">
        <v>21</v>
      </c>
      <c r="B9" s="63"/>
      <c r="C9" s="63"/>
      <c r="D9" s="63"/>
      <c r="E9" s="63"/>
      <c r="F9" s="51"/>
    </row>
    <row r="10" spans="1:10" ht="18" customHeight="1" x14ac:dyDescent="0.3">
      <c r="A10" s="63" t="s">
        <v>94</v>
      </c>
      <c r="B10" s="63"/>
      <c r="C10" s="63"/>
      <c r="D10" s="63"/>
      <c r="E10" s="63"/>
      <c r="F10" s="51"/>
    </row>
    <row r="11" spans="1:10" ht="18.75" x14ac:dyDescent="0.3">
      <c r="A11" s="63" t="s">
        <v>119</v>
      </c>
      <c r="B11" s="63"/>
      <c r="C11" s="63"/>
      <c r="D11" s="63"/>
      <c r="E11" s="63"/>
      <c r="F11" s="51"/>
    </row>
    <row r="12" spans="1:10" ht="12" customHeight="1" x14ac:dyDescent="0.3">
      <c r="A12" s="61"/>
      <c r="B12" s="61"/>
    </row>
    <row r="13" spans="1:10" ht="34.5" customHeight="1" x14ac:dyDescent="0.2">
      <c r="A13" s="23" t="s">
        <v>5</v>
      </c>
      <c r="B13" s="23" t="s">
        <v>20</v>
      </c>
      <c r="C13" s="24" t="s">
        <v>118</v>
      </c>
      <c r="D13" s="24" t="s">
        <v>117</v>
      </c>
      <c r="E13" s="24" t="s">
        <v>118</v>
      </c>
      <c r="F13" s="52"/>
    </row>
    <row r="14" spans="1:10" ht="51" customHeight="1" x14ac:dyDescent="0.25">
      <c r="A14" s="25" t="s">
        <v>122</v>
      </c>
      <c r="B14" s="26" t="s">
        <v>71</v>
      </c>
      <c r="C14" s="27">
        <f>C15-C17</f>
        <v>-250000000</v>
      </c>
      <c r="D14" s="32">
        <f>D15-D17</f>
        <v>0</v>
      </c>
      <c r="E14" s="27">
        <f>E15-E17</f>
        <v>-250000000</v>
      </c>
      <c r="F14" s="53"/>
      <c r="J14" s="46"/>
    </row>
    <row r="15" spans="1:10" ht="63.75" customHeight="1" x14ac:dyDescent="0.25">
      <c r="A15" s="25" t="s">
        <v>123</v>
      </c>
      <c r="B15" s="26" t="s">
        <v>72</v>
      </c>
      <c r="C15" s="27">
        <f>C16</f>
        <v>3000000000</v>
      </c>
      <c r="D15" s="28">
        <f>D16</f>
        <v>0</v>
      </c>
      <c r="E15" s="27">
        <f>E16</f>
        <v>3000000000</v>
      </c>
      <c r="F15" s="53"/>
    </row>
    <row r="16" spans="1:10" ht="64.5" customHeight="1" x14ac:dyDescent="0.25">
      <c r="A16" s="29" t="s">
        <v>7</v>
      </c>
      <c r="B16" s="30" t="s">
        <v>102</v>
      </c>
      <c r="C16" s="31">
        <v>3000000000</v>
      </c>
      <c r="D16" s="28"/>
      <c r="E16" s="31">
        <f>C16+D16</f>
        <v>3000000000</v>
      </c>
      <c r="F16" s="54"/>
      <c r="J16" s="46"/>
    </row>
    <row r="17" spans="1:8" ht="66.75" customHeight="1" x14ac:dyDescent="0.25">
      <c r="A17" s="25" t="s">
        <v>124</v>
      </c>
      <c r="B17" s="26" t="s">
        <v>81</v>
      </c>
      <c r="C17" s="27">
        <f>C18</f>
        <v>3250000000</v>
      </c>
      <c r="D17" s="28">
        <f>D18</f>
        <v>0</v>
      </c>
      <c r="E17" s="27">
        <f>E18</f>
        <v>3250000000</v>
      </c>
      <c r="F17" s="53"/>
    </row>
    <row r="18" spans="1:8" ht="63" customHeight="1" x14ac:dyDescent="0.25">
      <c r="A18" s="29" t="s">
        <v>8</v>
      </c>
      <c r="B18" s="30" t="s">
        <v>95</v>
      </c>
      <c r="C18" s="31">
        <v>3250000000</v>
      </c>
      <c r="D18" s="28"/>
      <c r="E18" s="31">
        <f>C18+D18</f>
        <v>3250000000</v>
      </c>
      <c r="F18" s="54"/>
    </row>
    <row r="19" spans="1:8" ht="31.5" x14ac:dyDescent="0.25">
      <c r="A19" s="25" t="s">
        <v>125</v>
      </c>
      <c r="B19" s="26" t="s">
        <v>73</v>
      </c>
      <c r="C19" s="27">
        <f>C20-C22</f>
        <v>935572720</v>
      </c>
      <c r="D19" s="27">
        <f>D20-D22</f>
        <v>38157750</v>
      </c>
      <c r="E19" s="27">
        <f>E20-E22</f>
        <v>973730470</v>
      </c>
      <c r="F19" s="53"/>
    </row>
    <row r="20" spans="1:8" ht="32.25" customHeight="1" x14ac:dyDescent="0.25">
      <c r="A20" s="25" t="s">
        <v>126</v>
      </c>
      <c r="B20" s="26" t="s">
        <v>74</v>
      </c>
      <c r="C20" s="27">
        <f>C21</f>
        <v>15308451720</v>
      </c>
      <c r="D20" s="27">
        <f>D21</f>
        <v>-162971250</v>
      </c>
      <c r="E20" s="27">
        <f>E21</f>
        <v>15145480470</v>
      </c>
      <c r="F20" s="53"/>
      <c r="G20" s="46"/>
    </row>
    <row r="21" spans="1:8" ht="49.5" customHeight="1" x14ac:dyDescent="0.25">
      <c r="A21" s="29" t="s">
        <v>75</v>
      </c>
      <c r="B21" s="30" t="s">
        <v>96</v>
      </c>
      <c r="C21" s="31">
        <v>15308451720</v>
      </c>
      <c r="D21" s="31">
        <v>-162971250</v>
      </c>
      <c r="E21" s="31">
        <f>C21+D21</f>
        <v>15145480470</v>
      </c>
      <c r="F21" s="54"/>
    </row>
    <row r="22" spans="1:8" ht="47.25" customHeight="1" x14ac:dyDescent="0.25">
      <c r="A22" s="25" t="s">
        <v>127</v>
      </c>
      <c r="B22" s="26" t="s">
        <v>76</v>
      </c>
      <c r="C22" s="27">
        <f>C23</f>
        <v>14372879000</v>
      </c>
      <c r="D22" s="27">
        <f>D23</f>
        <v>-201129000</v>
      </c>
      <c r="E22" s="27">
        <f>E23</f>
        <v>14171750000</v>
      </c>
      <c r="F22" s="53"/>
      <c r="G22" s="46"/>
      <c r="H22" s="46"/>
    </row>
    <row r="23" spans="1:8" ht="47.45" customHeight="1" x14ac:dyDescent="0.25">
      <c r="A23" s="29" t="s">
        <v>77</v>
      </c>
      <c r="B23" s="30" t="s">
        <v>97</v>
      </c>
      <c r="C23" s="31">
        <v>14372879000</v>
      </c>
      <c r="D23" s="31">
        <v>-201129000</v>
      </c>
      <c r="E23" s="31">
        <f>C23+D23</f>
        <v>14171750000</v>
      </c>
      <c r="F23" s="54"/>
    </row>
    <row r="24" spans="1:8" ht="32.450000000000003" customHeight="1" x14ac:dyDescent="0.25">
      <c r="A24" s="25" t="s">
        <v>128</v>
      </c>
      <c r="B24" s="26" t="s">
        <v>84</v>
      </c>
      <c r="C24" s="27">
        <f>C25-C27</f>
        <v>-687676350</v>
      </c>
      <c r="D24" s="27">
        <f>D25-D27</f>
        <v>-38157750</v>
      </c>
      <c r="E24" s="27">
        <f>E25-E27</f>
        <v>-725834100</v>
      </c>
      <c r="F24" s="53"/>
    </row>
    <row r="25" spans="1:8" ht="51" customHeight="1" x14ac:dyDescent="0.25">
      <c r="A25" s="25" t="s">
        <v>129</v>
      </c>
      <c r="B25" s="26" t="s">
        <v>85</v>
      </c>
      <c r="C25" s="27">
        <f>C26</f>
        <v>4705736019</v>
      </c>
      <c r="D25" s="27">
        <f>D26</f>
        <v>0</v>
      </c>
      <c r="E25" s="27">
        <f>E26</f>
        <v>4705736019</v>
      </c>
      <c r="F25" s="53"/>
    </row>
    <row r="26" spans="1:8" ht="63.75" customHeight="1" x14ac:dyDescent="0.25">
      <c r="A26" s="29" t="s">
        <v>98</v>
      </c>
      <c r="B26" s="30" t="s">
        <v>99</v>
      </c>
      <c r="C26" s="32">
        <v>4705736019</v>
      </c>
      <c r="D26" s="28"/>
      <c r="E26" s="32">
        <f>C26+D26</f>
        <v>4705736019</v>
      </c>
      <c r="F26" s="55"/>
    </row>
    <row r="27" spans="1:8" ht="64.5" customHeight="1" x14ac:dyDescent="0.25">
      <c r="A27" s="25" t="s">
        <v>130</v>
      </c>
      <c r="B27" s="26" t="s">
        <v>78</v>
      </c>
      <c r="C27" s="27">
        <f>C28</f>
        <v>5393412369</v>
      </c>
      <c r="D27" s="27">
        <f>D28</f>
        <v>38157750</v>
      </c>
      <c r="E27" s="27">
        <f>E28</f>
        <v>5431570119</v>
      </c>
      <c r="F27" s="53"/>
    </row>
    <row r="28" spans="1:8" ht="64.900000000000006" customHeight="1" x14ac:dyDescent="0.25">
      <c r="A28" s="29" t="s">
        <v>100</v>
      </c>
      <c r="B28" s="30" t="s">
        <v>101</v>
      </c>
      <c r="C28" s="31">
        <v>5393412369</v>
      </c>
      <c r="D28" s="31">
        <v>38157750</v>
      </c>
      <c r="E28" s="31">
        <f>C28+D28</f>
        <v>5431570119</v>
      </c>
      <c r="F28" s="54"/>
    </row>
    <row r="29" spans="1:8" ht="47.25" hidden="1" x14ac:dyDescent="0.25">
      <c r="A29" s="33" t="s">
        <v>114</v>
      </c>
      <c r="B29" s="26" t="s">
        <v>29</v>
      </c>
      <c r="C29" s="34">
        <f>C30</f>
        <v>0</v>
      </c>
      <c r="D29" s="34">
        <f>D30</f>
        <v>0</v>
      </c>
      <c r="E29" s="34">
        <f>E30</f>
        <v>0</v>
      </c>
      <c r="F29" s="56"/>
    </row>
    <row r="30" spans="1:8" ht="48" hidden="1" customHeight="1" x14ac:dyDescent="0.25">
      <c r="A30" s="29" t="s">
        <v>115</v>
      </c>
      <c r="B30" s="30" t="s">
        <v>116</v>
      </c>
      <c r="C30" s="31"/>
      <c r="D30" s="28"/>
      <c r="E30" s="31">
        <f>C30+D30</f>
        <v>0</v>
      </c>
      <c r="F30" s="54"/>
    </row>
    <row r="31" spans="1:8" ht="48.75" customHeight="1" x14ac:dyDescent="0.25">
      <c r="A31" s="25" t="s">
        <v>131</v>
      </c>
      <c r="B31" s="26" t="s">
        <v>82</v>
      </c>
      <c r="C31" s="35">
        <f>C34-C32</f>
        <v>2103630</v>
      </c>
      <c r="D31" s="35">
        <f>D34-D32</f>
        <v>-214458826</v>
      </c>
      <c r="E31" s="35">
        <f>E34-E32</f>
        <v>-212355196</v>
      </c>
      <c r="F31" s="57"/>
    </row>
    <row r="32" spans="1:8" ht="33" customHeight="1" x14ac:dyDescent="0.25">
      <c r="A32" s="25" t="s">
        <v>132</v>
      </c>
      <c r="B32" s="26" t="s">
        <v>80</v>
      </c>
      <c r="C32" s="27">
        <f>C33</f>
        <v>1033484950</v>
      </c>
      <c r="D32" s="27">
        <f>D33</f>
        <v>-70457752</v>
      </c>
      <c r="E32" s="27">
        <f>E33</f>
        <v>963027198</v>
      </c>
      <c r="F32" s="53"/>
    </row>
    <row r="33" spans="1:7" s="37" customFormat="1" ht="67.150000000000006" customHeight="1" x14ac:dyDescent="0.25">
      <c r="A33" s="29" t="s">
        <v>105</v>
      </c>
      <c r="B33" s="30" t="s">
        <v>104</v>
      </c>
      <c r="C33" s="31">
        <v>1033484950</v>
      </c>
      <c r="D33" s="31">
        <f>-70457549-203</f>
        <v>-70457752</v>
      </c>
      <c r="E33" s="31">
        <f>C33+D33</f>
        <v>963027198</v>
      </c>
      <c r="F33" s="54"/>
    </row>
    <row r="34" spans="1:7" ht="47.25" x14ac:dyDescent="0.25">
      <c r="A34" s="25" t="s">
        <v>133</v>
      </c>
      <c r="B34" s="26" t="s">
        <v>83</v>
      </c>
      <c r="C34" s="27">
        <f>SUM(C35:C36)</f>
        <v>1035588580</v>
      </c>
      <c r="D34" s="27">
        <f>D36</f>
        <v>-284916578</v>
      </c>
      <c r="E34" s="27">
        <f>SUM(E35:E36)</f>
        <v>750672002</v>
      </c>
      <c r="F34" s="53"/>
    </row>
    <row r="35" spans="1:7" ht="62.25" hidden="1" customHeight="1" x14ac:dyDescent="0.25">
      <c r="A35" s="38" t="s">
        <v>112</v>
      </c>
      <c r="B35" s="30" t="s">
        <v>113</v>
      </c>
      <c r="C35" s="27"/>
      <c r="D35" s="48"/>
      <c r="E35" s="27"/>
      <c r="F35" s="53"/>
    </row>
    <row r="36" spans="1:7" s="37" customFormat="1" ht="79.5" customHeight="1" x14ac:dyDescent="0.25">
      <c r="A36" s="29" t="s">
        <v>107</v>
      </c>
      <c r="B36" s="30" t="s">
        <v>106</v>
      </c>
      <c r="C36" s="31">
        <f>1033484950+2103630</f>
        <v>1035588580</v>
      </c>
      <c r="D36" s="31">
        <f>-203-284916375</f>
        <v>-284916578</v>
      </c>
      <c r="E36" s="31">
        <f>C36+D36</f>
        <v>750672002</v>
      </c>
      <c r="F36" s="54"/>
    </row>
    <row r="37" spans="1:7" s="37" customFormat="1" ht="33.6" customHeight="1" x14ac:dyDescent="0.25">
      <c r="A37" s="33" t="s">
        <v>134</v>
      </c>
      <c r="B37" s="39" t="s">
        <v>109</v>
      </c>
      <c r="C37" s="34">
        <f>C38-C39</f>
        <v>0</v>
      </c>
      <c r="D37" s="34">
        <f>D38-D39</f>
        <v>0</v>
      </c>
      <c r="E37" s="34">
        <f>E38-E39</f>
        <v>0</v>
      </c>
      <c r="F37" s="56"/>
    </row>
    <row r="38" spans="1:7" s="37" customFormat="1" ht="81" customHeight="1" x14ac:dyDescent="0.25">
      <c r="A38" s="40" t="s">
        <v>110</v>
      </c>
      <c r="B38" s="41" t="s">
        <v>120</v>
      </c>
      <c r="C38" s="31">
        <v>3000000000</v>
      </c>
      <c r="D38" s="36"/>
      <c r="E38" s="31">
        <f>C38+D38</f>
        <v>3000000000</v>
      </c>
      <c r="F38" s="54"/>
    </row>
    <row r="39" spans="1:7" s="37" customFormat="1" ht="81.75" customHeight="1" x14ac:dyDescent="0.25">
      <c r="A39" s="38" t="s">
        <v>111</v>
      </c>
      <c r="B39" s="41" t="s">
        <v>121</v>
      </c>
      <c r="C39" s="31">
        <v>3000000000</v>
      </c>
      <c r="D39" s="36"/>
      <c r="E39" s="31">
        <f>C39+D39</f>
        <v>3000000000</v>
      </c>
      <c r="F39" s="54"/>
    </row>
    <row r="40" spans="1:7" s="42" customFormat="1" ht="36.75" customHeight="1" x14ac:dyDescent="0.25">
      <c r="A40" s="25" t="s">
        <v>135</v>
      </c>
      <c r="B40" s="26" t="s">
        <v>79</v>
      </c>
      <c r="C40" s="27">
        <f>C42-C41</f>
        <v>0</v>
      </c>
      <c r="D40" s="27">
        <f>D42-D41</f>
        <v>267796009</v>
      </c>
      <c r="E40" s="27">
        <f>E42-E41</f>
        <v>267796009</v>
      </c>
      <c r="F40" s="53"/>
    </row>
    <row r="41" spans="1:7" s="42" customFormat="1" ht="33" customHeight="1" x14ac:dyDescent="0.25">
      <c r="A41" s="29" t="s">
        <v>136</v>
      </c>
      <c r="B41" s="30" t="s">
        <v>103</v>
      </c>
      <c r="C41" s="47">
        <f>61218796890+C15+C20+C25+C34+C38+C29</f>
        <v>88268573209</v>
      </c>
      <c r="D41" s="47">
        <f>D15+D20+D25+D34+D38+D29+2847710906+135000000</f>
        <v>2534823078</v>
      </c>
      <c r="E41" s="31">
        <f>E15+E20+E25+E34+E38+E29+64201507796</f>
        <v>90803396287</v>
      </c>
      <c r="F41" s="54"/>
      <c r="G41" s="49"/>
    </row>
    <row r="42" spans="1:7" s="42" customFormat="1" ht="30.75" customHeight="1" x14ac:dyDescent="0.25">
      <c r="A42" s="29" t="s">
        <v>137</v>
      </c>
      <c r="B42" s="30" t="s">
        <v>41</v>
      </c>
      <c r="C42" s="47">
        <f>61218796890+C17+C22+C27+C32+C39</f>
        <v>88268573209</v>
      </c>
      <c r="D42" s="47">
        <f>D17+D22+D27+D32+D39+2847710906+188337183</f>
        <v>2802619087</v>
      </c>
      <c r="E42" s="31">
        <f>E17+E22+E27+E32+E39+64254844979</f>
        <v>91071192296</v>
      </c>
      <c r="F42" s="54"/>
    </row>
    <row r="43" spans="1:7" ht="19.5" customHeight="1" x14ac:dyDescent="0.25">
      <c r="A43" s="29"/>
      <c r="B43" s="43" t="s">
        <v>108</v>
      </c>
      <c r="C43" s="27">
        <f>C14+C19+C24+C31+C40+C37+C29</f>
        <v>0</v>
      </c>
      <c r="D43" s="27">
        <f>D14+D19+D24+D31+D40+D37+D29</f>
        <v>53337183</v>
      </c>
      <c r="E43" s="27">
        <f>E14+E19+E24+E31+E40+E37+E29</f>
        <v>53337183</v>
      </c>
      <c r="F43" s="58" t="s">
        <v>140</v>
      </c>
    </row>
    <row r="44" spans="1:7" ht="15.75" x14ac:dyDescent="0.25">
      <c r="C44" s="44"/>
    </row>
    <row r="45" spans="1:7" ht="12.75" hidden="1" customHeight="1" x14ac:dyDescent="0.25">
      <c r="C45" s="31">
        <v>4122059282.8899999</v>
      </c>
    </row>
    <row r="46" spans="1:7" ht="12.75" hidden="1" customHeight="1" x14ac:dyDescent="0.2">
      <c r="B46" s="45" t="s">
        <v>86</v>
      </c>
    </row>
    <row r="47" spans="1:7" ht="12.75" hidden="1" customHeight="1" x14ac:dyDescent="0.2">
      <c r="B47" s="45" t="s">
        <v>87</v>
      </c>
    </row>
    <row r="48" spans="1:7" ht="12.75" hidden="1" customHeight="1" x14ac:dyDescent="0.2">
      <c r="B48" s="45" t="s">
        <v>88</v>
      </c>
    </row>
    <row r="49" spans="2:3" hidden="1" x14ac:dyDescent="0.2">
      <c r="B49" s="45" t="s">
        <v>90</v>
      </c>
      <c r="C49" s="46"/>
    </row>
    <row r="50" spans="2:3" hidden="1" x14ac:dyDescent="0.2">
      <c r="B50" s="45" t="s">
        <v>91</v>
      </c>
      <c r="C50" s="46"/>
    </row>
    <row r="51" spans="2:3" hidden="1" x14ac:dyDescent="0.2">
      <c r="B51" s="45" t="s">
        <v>92</v>
      </c>
    </row>
    <row r="52" spans="2:3" hidden="1" x14ac:dyDescent="0.2">
      <c r="B52" s="21" t="s">
        <v>93</v>
      </c>
    </row>
    <row r="53" spans="2:3" hidden="1" x14ac:dyDescent="0.2"/>
    <row r="54" spans="2:3" hidden="1" x14ac:dyDescent="0.2"/>
    <row r="55" spans="2:3" hidden="1" x14ac:dyDescent="0.2">
      <c r="B55" s="21" t="s">
        <v>89</v>
      </c>
    </row>
    <row r="56" spans="2:3" x14ac:dyDescent="0.2">
      <c r="C56" s="46"/>
    </row>
  </sheetData>
  <mergeCells count="10">
    <mergeCell ref="A12:B12"/>
    <mergeCell ref="A1:E1"/>
    <mergeCell ref="A2:E2"/>
    <mergeCell ref="A3:E3"/>
    <mergeCell ref="A9:E9"/>
    <mergeCell ref="A10:E10"/>
    <mergeCell ref="A11:E11"/>
    <mergeCell ref="A5:E5"/>
    <mergeCell ref="A6:E6"/>
    <mergeCell ref="A7:E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2018-03-01T10:20:31Z</cp:lastPrinted>
  <dcterms:created xsi:type="dcterms:W3CDTF">2002-10-06T09:19:10Z</dcterms:created>
  <dcterms:modified xsi:type="dcterms:W3CDTF">2018-03-12T06:07:14Z</dcterms:modified>
</cp:coreProperties>
</file>