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190" yWindow="-150" windowWidth="14430" windowHeight="126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Лист2!$A$1:$R$43</definedName>
  </definedNames>
  <calcPr calcId="145621"/>
</workbook>
</file>

<file path=xl/calcChain.xml><?xml version="1.0" encoding="utf-8"?>
<calcChain xmlns="http://schemas.openxmlformats.org/spreadsheetml/2006/main">
  <c r="Q42" i="2" l="1"/>
  <c r="R37" i="2"/>
  <c r="Q37" i="2"/>
  <c r="R36" i="2"/>
  <c r="R32" i="2"/>
  <c r="Q32" i="2"/>
  <c r="Q28" i="2" s="1"/>
  <c r="R29" i="2"/>
  <c r="R28" i="2" s="1"/>
  <c r="Q29" i="2"/>
  <c r="R26" i="2"/>
  <c r="Q26" i="2"/>
  <c r="R25" i="2"/>
  <c r="R24" i="2" s="1"/>
  <c r="R21" i="2" s="1"/>
  <c r="Q24" i="2"/>
  <c r="R22" i="2"/>
  <c r="Q22" i="2"/>
  <c r="Q21" i="2"/>
  <c r="R20" i="2"/>
  <c r="R19" i="2"/>
  <c r="Q19" i="2"/>
  <c r="R18" i="2"/>
  <c r="R17" i="2" s="1"/>
  <c r="R16" i="2" s="1"/>
  <c r="Q17" i="2"/>
  <c r="Q16" i="2" s="1"/>
  <c r="R15" i="2"/>
  <c r="R14" i="2"/>
  <c r="Q14" i="2"/>
  <c r="R13" i="2"/>
  <c r="R12" i="2" s="1"/>
  <c r="Q12" i="2"/>
  <c r="Q11" i="2"/>
  <c r="H41" i="2"/>
  <c r="H40" i="2" s="1"/>
  <c r="I37" i="2"/>
  <c r="H37" i="2"/>
  <c r="I36" i="2"/>
  <c r="I32" i="2"/>
  <c r="I28" i="2" s="1"/>
  <c r="H32" i="2"/>
  <c r="H28" i="2" s="1"/>
  <c r="I29" i="2"/>
  <c r="H29" i="2"/>
  <c r="I26" i="2"/>
  <c r="H26" i="2"/>
  <c r="I25" i="2"/>
  <c r="I24" i="2"/>
  <c r="I21" i="2" s="1"/>
  <c r="H24" i="2"/>
  <c r="I22" i="2"/>
  <c r="H22" i="2"/>
  <c r="H21" i="2"/>
  <c r="I20" i="2"/>
  <c r="I19" i="2"/>
  <c r="H19" i="2"/>
  <c r="I18" i="2"/>
  <c r="I17" i="2" s="1"/>
  <c r="I16" i="2" s="1"/>
  <c r="H17" i="2"/>
  <c r="H16" i="2"/>
  <c r="I15" i="2"/>
  <c r="I14" i="2"/>
  <c r="I42" i="2" s="1"/>
  <c r="H14" i="2"/>
  <c r="I13" i="2"/>
  <c r="I12" i="2" s="1"/>
  <c r="H12" i="2"/>
  <c r="H11" i="2"/>
  <c r="Q41" i="2" l="1"/>
  <c r="Q40" i="2" s="1"/>
  <c r="Q43" i="2"/>
  <c r="R42" i="2"/>
  <c r="R41" i="2"/>
  <c r="R40" i="2" s="1"/>
  <c r="R11" i="2"/>
  <c r="I41" i="2"/>
  <c r="I11" i="2"/>
  <c r="H43" i="2"/>
  <c r="I40" i="2"/>
  <c r="O42" i="2"/>
  <c r="O41" i="2"/>
  <c r="R43" i="2" l="1"/>
  <c r="I43" i="2"/>
  <c r="G43" i="2"/>
  <c r="G42" i="2"/>
  <c r="P37" i="2" l="1"/>
  <c r="O37" i="2"/>
  <c r="P36" i="2"/>
  <c r="P32" i="2" s="1"/>
  <c r="P28" i="2" s="1"/>
  <c r="O32" i="2"/>
  <c r="P29" i="2"/>
  <c r="O29" i="2"/>
  <c r="P26" i="2"/>
  <c r="O26" i="2"/>
  <c r="P25" i="2"/>
  <c r="P24" i="2" s="1"/>
  <c r="O24" i="2"/>
  <c r="O21" i="2" s="1"/>
  <c r="P22" i="2"/>
  <c r="P21" i="2" s="1"/>
  <c r="O22" i="2"/>
  <c r="P20" i="2"/>
  <c r="P19" i="2" s="1"/>
  <c r="O19" i="2"/>
  <c r="P18" i="2"/>
  <c r="P17" i="2" s="1"/>
  <c r="O17" i="2"/>
  <c r="P15" i="2"/>
  <c r="P14" i="2" s="1"/>
  <c r="O14" i="2"/>
  <c r="P13" i="2"/>
  <c r="P12" i="2"/>
  <c r="O12" i="2"/>
  <c r="O11" i="2"/>
  <c r="G37" i="2"/>
  <c r="F37" i="2"/>
  <c r="G36" i="2"/>
  <c r="G32" i="2" s="1"/>
  <c r="G28" i="2" s="1"/>
  <c r="F32" i="2"/>
  <c r="G29" i="2"/>
  <c r="F29" i="2"/>
  <c r="G26" i="2"/>
  <c r="F26" i="2"/>
  <c r="G25" i="2"/>
  <c r="G24" i="2" s="1"/>
  <c r="F24" i="2"/>
  <c r="G22" i="2"/>
  <c r="G21" i="2" s="1"/>
  <c r="F22" i="2"/>
  <c r="F21" i="2"/>
  <c r="G20" i="2"/>
  <c r="G19" i="2" s="1"/>
  <c r="F19" i="2"/>
  <c r="F16" i="2" s="1"/>
  <c r="G18" i="2"/>
  <c r="G17" i="2" s="1"/>
  <c r="F17" i="2"/>
  <c r="G15" i="2"/>
  <c r="G14" i="2" s="1"/>
  <c r="F14" i="2"/>
  <c r="G13" i="2"/>
  <c r="G12" i="2"/>
  <c r="F12" i="2"/>
  <c r="F11" i="2"/>
  <c r="O28" i="2" l="1"/>
  <c r="P42" i="2"/>
  <c r="O16" i="2"/>
  <c r="O40" i="2"/>
  <c r="O43" i="2" s="1"/>
  <c r="P41" i="2"/>
  <c r="P16" i="2"/>
  <c r="P11" i="2"/>
  <c r="F41" i="2"/>
  <c r="F28" i="2"/>
  <c r="F40" i="2"/>
  <c r="G41" i="2"/>
  <c r="G40" i="2"/>
  <c r="G16" i="2"/>
  <c r="G11" i="2"/>
  <c r="N36" i="2"/>
  <c r="E36" i="2"/>
  <c r="E32" i="2"/>
  <c r="E28" i="2" s="1"/>
  <c r="E37" i="2"/>
  <c r="D37" i="2"/>
  <c r="D32" i="2"/>
  <c r="E29" i="2"/>
  <c r="D29" i="2"/>
  <c r="E26" i="2"/>
  <c r="D26" i="2"/>
  <c r="E25" i="2"/>
  <c r="E24" i="2" s="1"/>
  <c r="D24" i="2"/>
  <c r="E22" i="2"/>
  <c r="E21" i="2" s="1"/>
  <c r="D22" i="2"/>
  <c r="D21" i="2" s="1"/>
  <c r="E20" i="2"/>
  <c r="E19" i="2" s="1"/>
  <c r="E16" i="2" s="1"/>
  <c r="D19" i="2"/>
  <c r="D16" i="2" s="1"/>
  <c r="E18" i="2"/>
  <c r="E17" i="2"/>
  <c r="E41" i="2"/>
  <c r="D17" i="2"/>
  <c r="E15" i="2"/>
  <c r="E14" i="2"/>
  <c r="E42" i="2" s="1"/>
  <c r="E40" i="2" s="1"/>
  <c r="D14" i="2"/>
  <c r="D42" i="2" s="1"/>
  <c r="E13" i="2"/>
  <c r="E12" i="2"/>
  <c r="E11" i="2" s="1"/>
  <c r="D12" i="2"/>
  <c r="D11" i="2" s="1"/>
  <c r="N37" i="2"/>
  <c r="M37" i="2"/>
  <c r="N32" i="2"/>
  <c r="N28" i="2" s="1"/>
  <c r="M32" i="2"/>
  <c r="N29" i="2"/>
  <c r="M29" i="2"/>
  <c r="M28" i="2" s="1"/>
  <c r="N26" i="2"/>
  <c r="M26" i="2"/>
  <c r="M24" i="2"/>
  <c r="N22" i="2"/>
  <c r="M22" i="2"/>
  <c r="M21" i="2" s="1"/>
  <c r="M19" i="2"/>
  <c r="M17" i="2"/>
  <c r="M16" i="2" s="1"/>
  <c r="M14" i="2"/>
  <c r="M42" i="2" s="1"/>
  <c r="N13" i="2"/>
  <c r="N12" i="2" s="1"/>
  <c r="M12" i="2"/>
  <c r="M11" i="2"/>
  <c r="D28" i="2"/>
  <c r="C41" i="2"/>
  <c r="L13" i="2"/>
  <c r="L12" i="2"/>
  <c r="L15" i="2"/>
  <c r="N15" i="2" s="1"/>
  <c r="N14" i="2" s="1"/>
  <c r="L18" i="2"/>
  <c r="N18" i="2" s="1"/>
  <c r="N17" i="2" s="1"/>
  <c r="L20" i="2"/>
  <c r="N20" i="2" s="1"/>
  <c r="N19" i="2" s="1"/>
  <c r="L19" i="2"/>
  <c r="L25" i="2"/>
  <c r="K37" i="2"/>
  <c r="K32" i="2"/>
  <c r="K28" i="2" s="1"/>
  <c r="K29" i="2"/>
  <c r="K26" i="2"/>
  <c r="K24" i="2"/>
  <c r="K22" i="2"/>
  <c r="K21" i="2" s="1"/>
  <c r="K19" i="2"/>
  <c r="K17" i="2"/>
  <c r="K14" i="2"/>
  <c r="K11" i="2" s="1"/>
  <c r="K12" i="2"/>
  <c r="L37" i="2"/>
  <c r="L32" i="2"/>
  <c r="L28" i="2" s="1"/>
  <c r="L29" i="2"/>
  <c r="L26" i="2"/>
  <c r="L22" i="2"/>
  <c r="L17" i="2"/>
  <c r="L41" i="2"/>
  <c r="L24" i="2"/>
  <c r="N25" i="2"/>
  <c r="N24" i="2" s="1"/>
  <c r="N21" i="2" s="1"/>
  <c r="L16" i="2"/>
  <c r="L21" i="2"/>
  <c r="K16" i="2"/>
  <c r="C17" i="2"/>
  <c r="C12" i="2"/>
  <c r="J37" i="2"/>
  <c r="C37" i="2"/>
  <c r="C29" i="2"/>
  <c r="J32" i="2"/>
  <c r="C32" i="2"/>
  <c r="C28" i="2"/>
  <c r="J29" i="2"/>
  <c r="J28" i="2" s="1"/>
  <c r="J26" i="2"/>
  <c r="C26" i="2"/>
  <c r="J24" i="2"/>
  <c r="C24" i="2"/>
  <c r="C21" i="2" s="1"/>
  <c r="J22" i="2"/>
  <c r="J21" i="2" s="1"/>
  <c r="C22" i="2"/>
  <c r="J19" i="2"/>
  <c r="C19" i="2"/>
  <c r="C42" i="2" s="1"/>
  <c r="C40" i="2" s="1"/>
  <c r="J17" i="2"/>
  <c r="J16" i="2" s="1"/>
  <c r="J14" i="2"/>
  <c r="J42" i="2" s="1"/>
  <c r="J40" i="2" s="1"/>
  <c r="C14" i="2"/>
  <c r="J12" i="2"/>
  <c r="J41" i="2" s="1"/>
  <c r="C34" i="1"/>
  <c r="C32" i="1" s="1"/>
  <c r="C38" i="1"/>
  <c r="C40" i="1"/>
  <c r="C30" i="1"/>
  <c r="C29" i="1" s="1"/>
  <c r="C13" i="1"/>
  <c r="C15" i="1"/>
  <c r="C12" i="1"/>
  <c r="C18" i="1"/>
  <c r="C17" i="1" s="1"/>
  <c r="C53" i="1" s="1"/>
  <c r="C21" i="1"/>
  <c r="C49" i="1"/>
  <c r="C42" i="1"/>
  <c r="C36" i="1"/>
  <c r="C45" i="1"/>
  <c r="C47" i="1"/>
  <c r="C44" i="1"/>
  <c r="C11" i="2"/>
  <c r="P40" i="2" l="1"/>
  <c r="P43" i="2"/>
  <c r="F43" i="2"/>
  <c r="N16" i="2"/>
  <c r="N11" i="2"/>
  <c r="N43" i="2" s="1"/>
  <c r="N41" i="2"/>
  <c r="E43" i="2"/>
  <c r="N42" i="2"/>
  <c r="N40" i="2" s="1"/>
  <c r="C43" i="2"/>
  <c r="M41" i="2"/>
  <c r="M40" i="2" s="1"/>
  <c r="M43" i="2" s="1"/>
  <c r="K41" i="2"/>
  <c r="K42" i="2"/>
  <c r="K40" i="2" s="1"/>
  <c r="K43" i="2" s="1"/>
  <c r="D41" i="2"/>
  <c r="D40" i="2" s="1"/>
  <c r="D43" i="2" s="1"/>
  <c r="J11" i="2"/>
  <c r="J43" i="2" s="1"/>
  <c r="L14" i="2"/>
  <c r="L42" i="2" l="1"/>
  <c r="L40" i="2" s="1"/>
  <c r="L11" i="2"/>
  <c r="L43" i="2" s="1"/>
</calcChain>
</file>

<file path=xl/sharedStrings.xml><?xml version="1.0" encoding="utf-8"?>
<sst xmlns="http://schemas.openxmlformats.org/spreadsheetml/2006/main" count="182" uniqueCount="149">
  <si>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</si>
  <si>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</si>
  <si>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</si>
  <si>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</si>
  <si>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</si>
  <si>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</si>
  <si>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</si>
  <si>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</si>
  <si>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</si>
  <si>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</si>
  <si>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</si>
  <si>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</si>
  <si>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</si>
  <si>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</si>
  <si>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</si>
  <si>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</si>
  <si>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</si>
  <si>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</si>
  <si>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</si>
  <si>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</si>
  <si>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</si>
  <si>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</si>
  <si>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</si>
  <si>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</si>
  <si>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</si>
  <si>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</si>
  <si>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</si>
  <si>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</si>
  <si>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</si>
  <si>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</si>
  <si>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</si>
  <si>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</si>
  <si>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</si>
  <si>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</si>
  <si>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</si>
  <si>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</si>
  <si>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</si>
  <si>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</si>
  <si>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</si>
  <si>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</si>
  <si>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</si>
  <si>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</si>
  <si>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</si>
  <si>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</si>
  <si>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</si>
  <si>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</si>
  <si>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</si>
  <si>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</si>
  <si>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</si>
  <si>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</si>
  <si>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</si>
  <si>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</si>
  <si>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</si>
  <si>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</si>
  <si>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</si>
  <si>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</si>
  <si>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</si>
  <si>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</si>
  <si>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</si>
  <si>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</si>
  <si>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</si>
  <si>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</si>
  <si>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</si>
  <si>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</si>
  <si>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</si>
  <si>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</si>
  <si>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</si>
  <si>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</si>
  <si>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</si>
  <si>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</si>
  <si>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</si>
  <si>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</si>
  <si>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</si>
  <si>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</si>
  <si>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</si>
  <si>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</si>
  <si>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</si>
  <si>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</si>
  <si>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</si>
  <si>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</si>
  <si>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</si>
  <si>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</si>
  <si>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</si>
  <si>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</si>
  <si>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</si>
  <si>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</si>
  <si>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</si>
  <si>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</si>
  <si>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</si>
  <si>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</si>
  <si>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</si>
  <si>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</si>
  <si>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</si>
  <si>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</si>
  <si>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</si>
  <si>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</si>
  <si>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</si>
  <si>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</si>
  <si>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</si>
  <si>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</si>
  <si>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</si>
  <si>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</si>
  <si>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</si>
  <si>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</si>
  <si>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</si>
  <si>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</si>
  <si>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</si>
  <si>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</si>
  <si>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</si>
  <si>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</si>
  <si>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</si>
  <si>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</si>
  <si>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</si>
  <si>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</si>
  <si>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</si>
  <si>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</si>
  <si>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</si>
  <si>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</si>
  <si>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</si>
  <si>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</si>
  <si>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</si>
  <si>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</si>
  <si>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</si>
  <si>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</si>
  <si>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</si>
  <si>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</si>
  <si>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</si>
  <si>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</si>
  <si>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</si>
  <si>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</si>
  <si>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 xml:space="preserve">на плановый период 2016 и 2017 годов </t>
  </si>
  <si>
    <t>2016 год
( руб.)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</si>
  <si>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</si>
  <si>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</si>
  <si>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>906 01 06 10 00 00 0000 000</t>
  </si>
  <si>
    <t>Операции по управлению остатками средств на единых счетах бюджетов</t>
  </si>
  <si>
    <t>906 01 06 10 01 02 0000 510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</si>
  <si>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</si>
  <si>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</si>
  <si>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</si>
  <si>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поправки 2017</t>
  </si>
  <si>
    <t>Уточнение март 2016</t>
  </si>
  <si>
    <t>Уточнение март 2017</t>
  </si>
  <si>
    <t>Уточнение май 2017</t>
  </si>
  <si>
    <t>Уточнение май 2016</t>
  </si>
  <si>
    <t>Приложение 12</t>
  </si>
  <si>
    <t>Уточнение сентябрь 2016</t>
  </si>
  <si>
    <t>Уточнение сентябрь 2017</t>
  </si>
  <si>
    <t>от 05.10.2015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</si>
</sst>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/>
    <xf numFmtId="3" fontId="5" fillId="3" borderId="1" xfId="0" applyNumberFormat="1" applyFont="1" applyFill="1" applyBorder="1"/>
    <xf numFmtId="3" fontId="3" fillId="2" borderId="0" xfId="0" applyNumberFormat="1" applyFont="1" applyFill="1" applyBorder="1"/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3" fontId="3" fillId="4" borderId="1" xfId="0" applyNumberFormat="1" applyFont="1" applyFill="1" applyBorder="1"/>
    <xf numFmtId="3" fontId="4" fillId="4" borderId="1" xfId="0" applyNumberFormat="1" applyFont="1" applyFill="1" applyBorder="1"/>
    <xf numFmtId="0" fontId="3" fillId="0" borderId="0" xfId="0" applyFont="1" applyAlignment="1">
      <alignment horizontal="right"/>
    </xf>
    <xf numFmtId="3" fontId="4" fillId="3" borderId="1" xfId="0" applyNumberFormat="1" applyFont="1" applyFill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8" t="s">
        <v>70</v>
      </c>
      <c r="B2" s="58"/>
      <c r="C2" s="58"/>
    </row>
    <row r="3" spans="1:3" ht="15.75" x14ac:dyDescent="0.25">
      <c r="A3" s="58" t="s">
        <v>62</v>
      </c>
      <c r="B3" s="58"/>
      <c r="C3" s="58"/>
    </row>
    <row r="4" spans="1:3" ht="15.75" x14ac:dyDescent="0.25">
      <c r="A4" s="58" t="s">
        <v>63</v>
      </c>
      <c r="B4" s="58"/>
      <c r="C4" s="58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7" t="s">
        <v>21</v>
      </c>
      <c r="B7" s="57"/>
      <c r="C7" s="57"/>
    </row>
    <row r="8" spans="1:3" ht="18.75" x14ac:dyDescent="0.3">
      <c r="A8" s="57" t="s">
        <v>67</v>
      </c>
      <c r="B8" s="57"/>
      <c r="C8" s="57"/>
    </row>
    <row r="9" spans="1:3" ht="18.75" x14ac:dyDescent="0.3">
      <c r="A9" s="57" t="s">
        <v>69</v>
      </c>
      <c r="B9" s="57"/>
      <c r="C9" s="57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zoomScale="90" zoomScaleNormal="100" zoomScaleSheetLayoutView="90" workbookViewId="0">
      <selection activeCell="A3" sqref="A3:R3"/>
    </sheetView>
  </sheetViews>
  <sheetFormatPr defaultRowHeight="12.75" x14ac:dyDescent="0.2"/>
  <cols>
    <col min="1" max="1" width="27.85546875" style="2" customWidth="1"/>
    <col min="2" max="2" width="52.28515625" style="2" customWidth="1"/>
    <col min="3" max="4" width="15.140625" style="25" hidden="1" customWidth="1"/>
    <col min="5" max="5" width="15.42578125" style="25" hidden="1" customWidth="1"/>
    <col min="6" max="6" width="15.28515625" style="25" hidden="1" customWidth="1"/>
    <col min="7" max="8" width="15.42578125" style="25" hidden="1" customWidth="1"/>
    <col min="9" max="9" width="15.42578125" style="25" customWidth="1"/>
    <col min="10" max="14" width="15.42578125" style="25" hidden="1" customWidth="1"/>
    <col min="15" max="15" width="15.28515625" style="25" hidden="1" customWidth="1"/>
    <col min="16" max="17" width="15.42578125" style="25" hidden="1" customWidth="1"/>
    <col min="18" max="18" width="15.42578125" style="25" customWidth="1"/>
    <col min="19" max="16384" width="9.140625" style="2"/>
  </cols>
  <sheetData>
    <row r="1" spans="1:18" ht="15.75" x14ac:dyDescent="0.25">
      <c r="A1" s="58" t="s">
        <v>145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</row>
    <row r="2" spans="1:18" ht="15.75" x14ac:dyDescent="0.25">
      <c r="A2" s="58" t="s">
        <v>62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3" spans="1:18" ht="15.75" x14ac:dyDescent="0.25">
      <c r="A3" s="58" t="s">
        <v>148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</row>
    <row r="4" spans="1:18" ht="15.75" x14ac:dyDescent="0.25">
      <c r="A4" s="50"/>
      <c r="B4" s="39"/>
      <c r="C4" s="39"/>
      <c r="D4" s="39"/>
      <c r="E4" s="39"/>
      <c r="F4" s="54"/>
      <c r="G4" s="54"/>
      <c r="H4" s="56"/>
      <c r="I4" s="56"/>
      <c r="J4" s="39"/>
      <c r="K4" s="39"/>
      <c r="L4" s="39"/>
      <c r="M4" s="39"/>
      <c r="N4" s="39"/>
      <c r="O4" s="54"/>
      <c r="P4" s="54"/>
      <c r="Q4" s="56"/>
      <c r="R4" s="56"/>
    </row>
    <row r="5" spans="1:18" x14ac:dyDescent="0.2">
      <c r="A5" s="1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</row>
    <row r="6" spans="1:18" ht="18.75" x14ac:dyDescent="0.3">
      <c r="A6" s="57" t="s">
        <v>21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</row>
    <row r="7" spans="1:18" ht="18" customHeight="1" x14ac:dyDescent="0.3">
      <c r="A7" s="57" t="s">
        <v>114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</row>
    <row r="8" spans="1:18" ht="18.75" x14ac:dyDescent="0.3">
      <c r="A8" s="57" t="s">
        <v>130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</row>
    <row r="9" spans="1:18" ht="18.75" x14ac:dyDescent="0.3">
      <c r="A9" s="59"/>
      <c r="B9" s="59"/>
    </row>
    <row r="10" spans="1:18" ht="39" customHeight="1" x14ac:dyDescent="0.2">
      <c r="A10" s="32" t="s">
        <v>5</v>
      </c>
      <c r="B10" s="32" t="s">
        <v>20</v>
      </c>
      <c r="C10" s="22" t="s">
        <v>131</v>
      </c>
      <c r="D10" s="22" t="s">
        <v>141</v>
      </c>
      <c r="E10" s="22" t="s">
        <v>131</v>
      </c>
      <c r="F10" s="22" t="s">
        <v>144</v>
      </c>
      <c r="G10" s="22" t="s">
        <v>131</v>
      </c>
      <c r="H10" s="22" t="s">
        <v>146</v>
      </c>
      <c r="I10" s="22" t="s">
        <v>131</v>
      </c>
      <c r="J10" s="22" t="s">
        <v>132</v>
      </c>
      <c r="K10" s="22" t="s">
        <v>140</v>
      </c>
      <c r="L10" s="22" t="s">
        <v>132</v>
      </c>
      <c r="M10" s="22" t="s">
        <v>142</v>
      </c>
      <c r="N10" s="22" t="s">
        <v>132</v>
      </c>
      <c r="O10" s="22" t="s">
        <v>143</v>
      </c>
      <c r="P10" s="22" t="s">
        <v>132</v>
      </c>
      <c r="Q10" s="22" t="s">
        <v>147</v>
      </c>
      <c r="R10" s="22" t="s">
        <v>132</v>
      </c>
    </row>
    <row r="11" spans="1:18" ht="47.25" x14ac:dyDescent="0.25">
      <c r="A11" s="26" t="s">
        <v>22</v>
      </c>
      <c r="B11" s="29" t="s">
        <v>71</v>
      </c>
      <c r="C11" s="27">
        <f t="shared" ref="C11:N11" si="0">C12-C14</f>
        <v>900000000</v>
      </c>
      <c r="D11" s="27">
        <f t="shared" si="0"/>
        <v>0</v>
      </c>
      <c r="E11" s="27">
        <f t="shared" si="0"/>
        <v>900000000</v>
      </c>
      <c r="F11" s="27">
        <f t="shared" ref="F11:G11" si="1">F12-F14</f>
        <v>0</v>
      </c>
      <c r="G11" s="27">
        <f t="shared" si="1"/>
        <v>900000000</v>
      </c>
      <c r="H11" s="27">
        <f t="shared" ref="H11:I11" si="2">H12-H14</f>
        <v>0</v>
      </c>
      <c r="I11" s="27">
        <f t="shared" si="2"/>
        <v>900000000</v>
      </c>
      <c r="J11" s="27">
        <f t="shared" si="0"/>
        <v>1750000000</v>
      </c>
      <c r="K11" s="27">
        <f t="shared" si="0"/>
        <v>0</v>
      </c>
      <c r="L11" s="27">
        <f t="shared" si="0"/>
        <v>1750000000</v>
      </c>
      <c r="M11" s="27">
        <f t="shared" si="0"/>
        <v>0</v>
      </c>
      <c r="N11" s="27">
        <f t="shared" si="0"/>
        <v>1750000000</v>
      </c>
      <c r="O11" s="27">
        <f t="shared" ref="O11:P11" si="3">O12-O14</f>
        <v>0</v>
      </c>
      <c r="P11" s="27">
        <f t="shared" si="3"/>
        <v>1750000000</v>
      </c>
      <c r="Q11" s="27">
        <f t="shared" ref="Q11:R11" si="4">Q12-Q14</f>
        <v>0</v>
      </c>
      <c r="R11" s="27">
        <f t="shared" si="4"/>
        <v>1750000000</v>
      </c>
    </row>
    <row r="12" spans="1:18" ht="48" customHeight="1" x14ac:dyDescent="0.25">
      <c r="A12" s="26" t="s">
        <v>23</v>
      </c>
      <c r="B12" s="29" t="s">
        <v>72</v>
      </c>
      <c r="C12" s="27">
        <f t="shared" ref="C12:R12" si="5">C13</f>
        <v>5000000000</v>
      </c>
      <c r="D12" s="27">
        <f t="shared" si="5"/>
        <v>0</v>
      </c>
      <c r="E12" s="27">
        <f t="shared" si="5"/>
        <v>5000000000</v>
      </c>
      <c r="F12" s="27">
        <f t="shared" si="5"/>
        <v>0</v>
      </c>
      <c r="G12" s="27">
        <f t="shared" si="5"/>
        <v>5000000000</v>
      </c>
      <c r="H12" s="27">
        <f t="shared" si="5"/>
        <v>0</v>
      </c>
      <c r="I12" s="27">
        <f t="shared" si="5"/>
        <v>5000000000</v>
      </c>
      <c r="J12" s="27">
        <f t="shared" si="5"/>
        <v>5000000000</v>
      </c>
      <c r="K12" s="27">
        <f t="shared" si="5"/>
        <v>0</v>
      </c>
      <c r="L12" s="27">
        <f t="shared" si="5"/>
        <v>5000000000</v>
      </c>
      <c r="M12" s="27">
        <f t="shared" si="5"/>
        <v>0</v>
      </c>
      <c r="N12" s="27">
        <f t="shared" si="5"/>
        <v>5000000000</v>
      </c>
      <c r="O12" s="27">
        <f t="shared" si="5"/>
        <v>0</v>
      </c>
      <c r="P12" s="27">
        <f t="shared" si="5"/>
        <v>5000000000</v>
      </c>
      <c r="Q12" s="27">
        <f t="shared" si="5"/>
        <v>0</v>
      </c>
      <c r="R12" s="27">
        <f t="shared" si="5"/>
        <v>5000000000</v>
      </c>
    </row>
    <row r="13" spans="1:18" ht="63.75" customHeight="1" x14ac:dyDescent="0.25">
      <c r="A13" s="24" t="s">
        <v>7</v>
      </c>
      <c r="B13" s="30" t="s">
        <v>115</v>
      </c>
      <c r="C13" s="23">
        <v>5000000000</v>
      </c>
      <c r="D13" s="23"/>
      <c r="E13" s="23">
        <f>C13+D13</f>
        <v>5000000000</v>
      </c>
      <c r="F13" s="23"/>
      <c r="G13" s="23">
        <f>E13+F13</f>
        <v>5000000000</v>
      </c>
      <c r="H13" s="23"/>
      <c r="I13" s="23">
        <f>G13+H13</f>
        <v>5000000000</v>
      </c>
      <c r="J13" s="23">
        <v>5000000000</v>
      </c>
      <c r="K13" s="23"/>
      <c r="L13" s="23">
        <f>J13+K13</f>
        <v>5000000000</v>
      </c>
      <c r="M13" s="23"/>
      <c r="N13" s="23">
        <f>L13+M13</f>
        <v>5000000000</v>
      </c>
      <c r="O13" s="23"/>
      <c r="P13" s="23">
        <f>N13+O13</f>
        <v>5000000000</v>
      </c>
      <c r="Q13" s="23"/>
      <c r="R13" s="23">
        <f>P13+Q13</f>
        <v>5000000000</v>
      </c>
    </row>
    <row r="14" spans="1:18" ht="50.25" customHeight="1" x14ac:dyDescent="0.25">
      <c r="A14" s="26" t="s">
        <v>24</v>
      </c>
      <c r="B14" s="29" t="s">
        <v>96</v>
      </c>
      <c r="C14" s="27">
        <f t="shared" ref="C14:R14" si="6">C15</f>
        <v>4100000000</v>
      </c>
      <c r="D14" s="27">
        <f t="shared" si="6"/>
        <v>0</v>
      </c>
      <c r="E14" s="27">
        <f t="shared" si="6"/>
        <v>4100000000</v>
      </c>
      <c r="F14" s="27">
        <f t="shared" si="6"/>
        <v>0</v>
      </c>
      <c r="G14" s="27">
        <f t="shared" si="6"/>
        <v>4100000000</v>
      </c>
      <c r="H14" s="27">
        <f t="shared" si="6"/>
        <v>0</v>
      </c>
      <c r="I14" s="27">
        <f t="shared" si="6"/>
        <v>4100000000</v>
      </c>
      <c r="J14" s="27">
        <f t="shared" si="6"/>
        <v>3250000000</v>
      </c>
      <c r="K14" s="27">
        <f t="shared" si="6"/>
        <v>0</v>
      </c>
      <c r="L14" s="27">
        <f t="shared" si="6"/>
        <v>3250000000</v>
      </c>
      <c r="M14" s="27">
        <f t="shared" si="6"/>
        <v>0</v>
      </c>
      <c r="N14" s="27">
        <f t="shared" si="6"/>
        <v>3250000000</v>
      </c>
      <c r="O14" s="27">
        <f t="shared" si="6"/>
        <v>0</v>
      </c>
      <c r="P14" s="27">
        <f t="shared" si="6"/>
        <v>3250000000</v>
      </c>
      <c r="Q14" s="27">
        <f t="shared" si="6"/>
        <v>0</v>
      </c>
      <c r="R14" s="27">
        <f t="shared" si="6"/>
        <v>3250000000</v>
      </c>
    </row>
    <row r="15" spans="1:18" ht="49.5" customHeight="1" x14ac:dyDescent="0.25">
      <c r="A15" s="24" t="s">
        <v>8</v>
      </c>
      <c r="B15" s="51" t="s">
        <v>116</v>
      </c>
      <c r="C15" s="23">
        <v>4100000000</v>
      </c>
      <c r="D15" s="23"/>
      <c r="E15" s="23">
        <f>C15+D15</f>
        <v>4100000000</v>
      </c>
      <c r="F15" s="23"/>
      <c r="G15" s="23">
        <f>E15+F15</f>
        <v>4100000000</v>
      </c>
      <c r="H15" s="23"/>
      <c r="I15" s="23">
        <f>G15+H15</f>
        <v>4100000000</v>
      </c>
      <c r="J15" s="23">
        <v>3250000000</v>
      </c>
      <c r="K15" s="23"/>
      <c r="L15" s="23">
        <f>J15+K15</f>
        <v>3250000000</v>
      </c>
      <c r="M15" s="23"/>
      <c r="N15" s="23">
        <f>L15+M15</f>
        <v>3250000000</v>
      </c>
      <c r="O15" s="23"/>
      <c r="P15" s="23">
        <f>N15+O15</f>
        <v>3250000000</v>
      </c>
      <c r="Q15" s="23"/>
      <c r="R15" s="23">
        <f>P15+Q15</f>
        <v>3250000000</v>
      </c>
    </row>
    <row r="16" spans="1:18" ht="31.5" x14ac:dyDescent="0.25">
      <c r="A16" s="26" t="s">
        <v>73</v>
      </c>
      <c r="B16" s="29" t="s">
        <v>74</v>
      </c>
      <c r="C16" s="27">
        <v>-300000000</v>
      </c>
      <c r="D16" s="27">
        <f t="shared" ref="D16:N16" si="7">D17-D19</f>
        <v>-4868003284</v>
      </c>
      <c r="E16" s="27">
        <f t="shared" si="7"/>
        <v>-5168003284</v>
      </c>
      <c r="F16" s="27">
        <f t="shared" ref="F16:G16" si="8">F17-F19</f>
        <v>0</v>
      </c>
      <c r="G16" s="27">
        <f t="shared" si="8"/>
        <v>-5168003284</v>
      </c>
      <c r="H16" s="27">
        <f t="shared" ref="H16:I16" si="9">H17-H19</f>
        <v>0</v>
      </c>
      <c r="I16" s="27">
        <f t="shared" si="9"/>
        <v>-5168003284</v>
      </c>
      <c r="J16" s="27">
        <f t="shared" si="7"/>
        <v>-492246000</v>
      </c>
      <c r="K16" s="27">
        <f t="shared" si="7"/>
        <v>1171314000</v>
      </c>
      <c r="L16" s="27">
        <f t="shared" si="7"/>
        <v>679068000</v>
      </c>
      <c r="M16" s="27">
        <f t="shared" si="7"/>
        <v>-1095205751</v>
      </c>
      <c r="N16" s="27">
        <f t="shared" si="7"/>
        <v>-416137751</v>
      </c>
      <c r="O16" s="27">
        <f t="shared" ref="O16:P16" si="10">O17-O19</f>
        <v>1886075000</v>
      </c>
      <c r="P16" s="27">
        <f t="shared" si="10"/>
        <v>1469937249</v>
      </c>
      <c r="Q16" s="27">
        <f t="shared" ref="Q16:R16" si="11">Q17-Q19</f>
        <v>832356000</v>
      </c>
      <c r="R16" s="27">
        <f t="shared" si="11"/>
        <v>2302293249</v>
      </c>
    </row>
    <row r="17" spans="1:18" ht="31.5" x14ac:dyDescent="0.25">
      <c r="A17" s="26" t="s">
        <v>75</v>
      </c>
      <c r="B17" s="29" t="s">
        <v>76</v>
      </c>
      <c r="C17" s="27">
        <f t="shared" ref="C17:R17" si="12">C18</f>
        <v>4435000000</v>
      </c>
      <c r="D17" s="27">
        <f t="shared" si="12"/>
        <v>-3868003284</v>
      </c>
      <c r="E17" s="27">
        <f t="shared" si="12"/>
        <v>566996716</v>
      </c>
      <c r="F17" s="27">
        <f t="shared" si="12"/>
        <v>0</v>
      </c>
      <c r="G17" s="27">
        <f t="shared" si="12"/>
        <v>566996716</v>
      </c>
      <c r="H17" s="27">
        <f t="shared" si="12"/>
        <v>0</v>
      </c>
      <c r="I17" s="27">
        <f t="shared" si="12"/>
        <v>566996716</v>
      </c>
      <c r="J17" s="27">
        <f t="shared" si="12"/>
        <v>4387754000</v>
      </c>
      <c r="K17" s="27">
        <f t="shared" si="12"/>
        <v>1171314000</v>
      </c>
      <c r="L17" s="27">
        <f t="shared" si="12"/>
        <v>5559068000</v>
      </c>
      <c r="M17" s="27">
        <f t="shared" si="12"/>
        <v>-95205751</v>
      </c>
      <c r="N17" s="27">
        <f t="shared" si="12"/>
        <v>5463862249</v>
      </c>
      <c r="O17" s="27">
        <f t="shared" si="12"/>
        <v>1886075000</v>
      </c>
      <c r="P17" s="27">
        <f t="shared" si="12"/>
        <v>7349937249</v>
      </c>
      <c r="Q17" s="27">
        <f t="shared" si="12"/>
        <v>832356000</v>
      </c>
      <c r="R17" s="27">
        <f t="shared" si="12"/>
        <v>8182293249</v>
      </c>
    </row>
    <row r="18" spans="1:18" ht="47.25" x14ac:dyDescent="0.25">
      <c r="A18" s="24" t="s">
        <v>77</v>
      </c>
      <c r="B18" s="28" t="s">
        <v>117</v>
      </c>
      <c r="C18" s="23">
        <v>4435000000</v>
      </c>
      <c r="D18" s="23">
        <v>-3868003284</v>
      </c>
      <c r="E18" s="23">
        <f>C18+D18</f>
        <v>566996716</v>
      </c>
      <c r="F18" s="23"/>
      <c r="G18" s="23">
        <f>E18+F18</f>
        <v>566996716</v>
      </c>
      <c r="H18" s="23"/>
      <c r="I18" s="23">
        <f>G18+H18</f>
        <v>566996716</v>
      </c>
      <c r="J18" s="23">
        <v>4387754000</v>
      </c>
      <c r="K18" s="23">
        <v>1171314000</v>
      </c>
      <c r="L18" s="23">
        <f>J18+K18</f>
        <v>5559068000</v>
      </c>
      <c r="M18" s="23">
        <v>-95205751</v>
      </c>
      <c r="N18" s="23">
        <f>L18+M18</f>
        <v>5463862249</v>
      </c>
      <c r="O18" s="23">
        <v>1886075000</v>
      </c>
      <c r="P18" s="23">
        <f>N18+O18</f>
        <v>7349937249</v>
      </c>
      <c r="Q18" s="23">
        <v>832356000</v>
      </c>
      <c r="R18" s="23">
        <f>P18+Q18</f>
        <v>8182293249</v>
      </c>
    </row>
    <row r="19" spans="1:18" ht="48.75" customHeight="1" x14ac:dyDescent="0.25">
      <c r="A19" s="26" t="s">
        <v>78</v>
      </c>
      <c r="B19" s="31" t="s">
        <v>79</v>
      </c>
      <c r="C19" s="27">
        <f t="shared" ref="C19:R19" si="13">C20</f>
        <v>4735000000</v>
      </c>
      <c r="D19" s="27">
        <f t="shared" si="13"/>
        <v>1000000000</v>
      </c>
      <c r="E19" s="27">
        <f t="shared" si="13"/>
        <v>5735000000</v>
      </c>
      <c r="F19" s="27">
        <f t="shared" si="13"/>
        <v>0</v>
      </c>
      <c r="G19" s="27">
        <f t="shared" si="13"/>
        <v>5735000000</v>
      </c>
      <c r="H19" s="27">
        <f t="shared" si="13"/>
        <v>0</v>
      </c>
      <c r="I19" s="27">
        <f t="shared" si="13"/>
        <v>5735000000</v>
      </c>
      <c r="J19" s="27">
        <f t="shared" si="13"/>
        <v>4880000000</v>
      </c>
      <c r="K19" s="27">
        <f t="shared" si="13"/>
        <v>0</v>
      </c>
      <c r="L19" s="27">
        <f t="shared" si="13"/>
        <v>4880000000</v>
      </c>
      <c r="M19" s="27">
        <f t="shared" si="13"/>
        <v>1000000000</v>
      </c>
      <c r="N19" s="27">
        <f t="shared" si="13"/>
        <v>5880000000</v>
      </c>
      <c r="O19" s="27">
        <f t="shared" si="13"/>
        <v>0</v>
      </c>
      <c r="P19" s="27">
        <f t="shared" si="13"/>
        <v>5880000000</v>
      </c>
      <c r="Q19" s="27">
        <f t="shared" si="13"/>
        <v>0</v>
      </c>
      <c r="R19" s="27">
        <f t="shared" si="13"/>
        <v>5880000000</v>
      </c>
    </row>
    <row r="20" spans="1:18" ht="47.25" x14ac:dyDescent="0.25">
      <c r="A20" s="24" t="s">
        <v>80</v>
      </c>
      <c r="B20" s="30" t="s">
        <v>118</v>
      </c>
      <c r="C20" s="23">
        <v>4735000000</v>
      </c>
      <c r="D20" s="23">
        <v>1000000000</v>
      </c>
      <c r="E20" s="23">
        <f>C20+D20</f>
        <v>5735000000</v>
      </c>
      <c r="F20" s="23"/>
      <c r="G20" s="23">
        <f>E20+F20</f>
        <v>5735000000</v>
      </c>
      <c r="H20" s="23"/>
      <c r="I20" s="23">
        <f>G20+H20</f>
        <v>5735000000</v>
      </c>
      <c r="J20" s="23">
        <v>4880000000</v>
      </c>
      <c r="K20" s="23"/>
      <c r="L20" s="23">
        <f>J20+K20</f>
        <v>4880000000</v>
      </c>
      <c r="M20" s="23">
        <v>1000000000</v>
      </c>
      <c r="N20" s="23">
        <f>L20+M20</f>
        <v>5880000000</v>
      </c>
      <c r="O20" s="23"/>
      <c r="P20" s="23">
        <f>N20+O20</f>
        <v>5880000000</v>
      </c>
      <c r="Q20" s="23"/>
      <c r="R20" s="23">
        <f>P20+Q20</f>
        <v>5880000000</v>
      </c>
    </row>
    <row r="21" spans="1:18" ht="31.5" x14ac:dyDescent="0.25">
      <c r="A21" s="26" t="s">
        <v>81</v>
      </c>
      <c r="B21" s="29" t="s">
        <v>99</v>
      </c>
      <c r="C21" s="27">
        <f t="shared" ref="C21:N21" si="14">C22-C24</f>
        <v>-600000000</v>
      </c>
      <c r="D21" s="27">
        <f t="shared" si="14"/>
        <v>0</v>
      </c>
      <c r="E21" s="27">
        <f t="shared" si="14"/>
        <v>-600000000</v>
      </c>
      <c r="F21" s="27">
        <f t="shared" ref="F21:G21" si="15">F22-F24</f>
        <v>0</v>
      </c>
      <c r="G21" s="27">
        <f t="shared" si="15"/>
        <v>-600000000</v>
      </c>
      <c r="H21" s="27">
        <f t="shared" ref="H21:I21" si="16">H22-H24</f>
        <v>0</v>
      </c>
      <c r="I21" s="27">
        <f t="shared" si="16"/>
        <v>-600000000</v>
      </c>
      <c r="J21" s="27">
        <f t="shared" si="14"/>
        <v>-1257754000</v>
      </c>
      <c r="K21" s="27">
        <f t="shared" si="14"/>
        <v>-1171314000</v>
      </c>
      <c r="L21" s="27">
        <f t="shared" si="14"/>
        <v>-2429068000</v>
      </c>
      <c r="M21" s="27">
        <f t="shared" si="14"/>
        <v>0</v>
      </c>
      <c r="N21" s="27">
        <f t="shared" si="14"/>
        <v>-2429068000</v>
      </c>
      <c r="O21" s="27">
        <f t="shared" ref="O21:P21" si="17">O22-O24</f>
        <v>-1886075000</v>
      </c>
      <c r="P21" s="27">
        <f t="shared" si="17"/>
        <v>-4315143000</v>
      </c>
      <c r="Q21" s="27">
        <f t="shared" ref="Q21:R21" si="18">Q22-Q24</f>
        <v>-832356000</v>
      </c>
      <c r="R21" s="27">
        <f t="shared" si="18"/>
        <v>-5147499000</v>
      </c>
    </row>
    <row r="22" spans="1:18" ht="47.25" hidden="1" x14ac:dyDescent="0.25">
      <c r="A22" s="26" t="s">
        <v>119</v>
      </c>
      <c r="B22" s="29" t="s">
        <v>100</v>
      </c>
      <c r="C22" s="27">
        <f t="shared" ref="C22:R22" si="19">C23</f>
        <v>0</v>
      </c>
      <c r="D22" s="27">
        <f t="shared" si="19"/>
        <v>0</v>
      </c>
      <c r="E22" s="27">
        <f t="shared" si="19"/>
        <v>0</v>
      </c>
      <c r="F22" s="27">
        <f t="shared" si="19"/>
        <v>0</v>
      </c>
      <c r="G22" s="27">
        <f t="shared" si="19"/>
        <v>0</v>
      </c>
      <c r="H22" s="27">
        <f t="shared" si="19"/>
        <v>0</v>
      </c>
      <c r="I22" s="27">
        <f t="shared" si="19"/>
        <v>0</v>
      </c>
      <c r="J22" s="27">
        <f t="shared" si="19"/>
        <v>0</v>
      </c>
      <c r="K22" s="27">
        <f t="shared" si="19"/>
        <v>0</v>
      </c>
      <c r="L22" s="27">
        <f t="shared" si="19"/>
        <v>0</v>
      </c>
      <c r="M22" s="27">
        <f t="shared" si="19"/>
        <v>0</v>
      </c>
      <c r="N22" s="27">
        <f t="shared" si="19"/>
        <v>0</v>
      </c>
      <c r="O22" s="27">
        <f t="shared" si="19"/>
        <v>0</v>
      </c>
      <c r="P22" s="27">
        <f t="shared" si="19"/>
        <v>0</v>
      </c>
      <c r="Q22" s="27">
        <f t="shared" si="19"/>
        <v>0</v>
      </c>
      <c r="R22" s="27">
        <f t="shared" si="19"/>
        <v>0</v>
      </c>
    </row>
    <row r="23" spans="1:18" ht="63" hidden="1" x14ac:dyDescent="0.25">
      <c r="A23" s="24" t="s">
        <v>120</v>
      </c>
      <c r="B23" s="30" t="s">
        <v>121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</row>
    <row r="24" spans="1:18" ht="53.25" customHeight="1" x14ac:dyDescent="0.25">
      <c r="A24" s="26" t="s">
        <v>122</v>
      </c>
      <c r="B24" s="37" t="s">
        <v>82</v>
      </c>
      <c r="C24" s="27">
        <f t="shared" ref="C24:R24" si="20">C25</f>
        <v>600000000</v>
      </c>
      <c r="D24" s="27">
        <f t="shared" si="20"/>
        <v>0</v>
      </c>
      <c r="E24" s="27">
        <f t="shared" si="20"/>
        <v>600000000</v>
      </c>
      <c r="F24" s="27">
        <f t="shared" si="20"/>
        <v>0</v>
      </c>
      <c r="G24" s="27">
        <f t="shared" si="20"/>
        <v>600000000</v>
      </c>
      <c r="H24" s="27">
        <f t="shared" si="20"/>
        <v>0</v>
      </c>
      <c r="I24" s="27">
        <f t="shared" si="20"/>
        <v>600000000</v>
      </c>
      <c r="J24" s="27">
        <f t="shared" si="20"/>
        <v>1257754000</v>
      </c>
      <c r="K24" s="27">
        <f t="shared" si="20"/>
        <v>1171314000</v>
      </c>
      <c r="L24" s="27">
        <f t="shared" si="20"/>
        <v>2429068000</v>
      </c>
      <c r="M24" s="27">
        <f t="shared" si="20"/>
        <v>0</v>
      </c>
      <c r="N24" s="27">
        <f t="shared" si="20"/>
        <v>2429068000</v>
      </c>
      <c r="O24" s="27">
        <f t="shared" si="20"/>
        <v>1886075000</v>
      </c>
      <c r="P24" s="27">
        <f t="shared" si="20"/>
        <v>4315143000</v>
      </c>
      <c r="Q24" s="27">
        <f t="shared" si="20"/>
        <v>832356000</v>
      </c>
      <c r="R24" s="27">
        <f t="shared" si="20"/>
        <v>5147499000</v>
      </c>
    </row>
    <row r="25" spans="1:18" ht="63" x14ac:dyDescent="0.25">
      <c r="A25" s="24" t="s">
        <v>123</v>
      </c>
      <c r="B25" s="28" t="s">
        <v>124</v>
      </c>
      <c r="C25" s="23">
        <v>600000000</v>
      </c>
      <c r="D25" s="23"/>
      <c r="E25" s="23">
        <f>C25+D25</f>
        <v>600000000</v>
      </c>
      <c r="F25" s="23"/>
      <c r="G25" s="23">
        <f>E25+F25</f>
        <v>600000000</v>
      </c>
      <c r="H25" s="23"/>
      <c r="I25" s="23">
        <f>G25+H25</f>
        <v>600000000</v>
      </c>
      <c r="J25" s="23">
        <v>1257754000</v>
      </c>
      <c r="K25" s="23">
        <v>1171314000</v>
      </c>
      <c r="L25" s="23">
        <f>J25+K25</f>
        <v>2429068000</v>
      </c>
      <c r="M25" s="23"/>
      <c r="N25" s="23">
        <f>L25+M25</f>
        <v>2429068000</v>
      </c>
      <c r="O25" s="23">
        <v>1886075000</v>
      </c>
      <c r="P25" s="23">
        <f>N25+O25</f>
        <v>4315143000</v>
      </c>
      <c r="Q25" s="23">
        <v>832356000</v>
      </c>
      <c r="R25" s="23">
        <f>P25+Q25</f>
        <v>5147499000</v>
      </c>
    </row>
    <row r="26" spans="1:18" ht="47.25" hidden="1" x14ac:dyDescent="0.25">
      <c r="A26" s="26" t="s">
        <v>83</v>
      </c>
      <c r="B26" s="29" t="s">
        <v>29</v>
      </c>
      <c r="C26" s="27">
        <f t="shared" ref="C26:R26" si="21">C27</f>
        <v>0</v>
      </c>
      <c r="D26" s="27">
        <f t="shared" si="21"/>
        <v>0</v>
      </c>
      <c r="E26" s="27">
        <f t="shared" si="21"/>
        <v>0</v>
      </c>
      <c r="F26" s="27">
        <f t="shared" si="21"/>
        <v>0</v>
      </c>
      <c r="G26" s="27">
        <f t="shared" si="21"/>
        <v>0</v>
      </c>
      <c r="H26" s="27">
        <f t="shared" si="21"/>
        <v>0</v>
      </c>
      <c r="I26" s="27">
        <f t="shared" si="21"/>
        <v>0</v>
      </c>
      <c r="J26" s="27">
        <f t="shared" si="21"/>
        <v>0</v>
      </c>
      <c r="K26" s="27">
        <f t="shared" si="21"/>
        <v>0</v>
      </c>
      <c r="L26" s="27">
        <f t="shared" si="21"/>
        <v>0</v>
      </c>
      <c r="M26" s="27">
        <f t="shared" si="21"/>
        <v>0</v>
      </c>
      <c r="N26" s="27">
        <f t="shared" si="21"/>
        <v>0</v>
      </c>
      <c r="O26" s="27">
        <f t="shared" si="21"/>
        <v>0</v>
      </c>
      <c r="P26" s="27">
        <f t="shared" si="21"/>
        <v>0</v>
      </c>
      <c r="Q26" s="27">
        <f t="shared" si="21"/>
        <v>0</v>
      </c>
      <c r="R26" s="27">
        <f t="shared" si="21"/>
        <v>0</v>
      </c>
    </row>
    <row r="27" spans="1:18" ht="47.25" hidden="1" x14ac:dyDescent="0.25">
      <c r="A27" s="24" t="s">
        <v>101</v>
      </c>
      <c r="B27" s="30" t="s">
        <v>133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</row>
    <row r="28" spans="1:18" ht="32.25" customHeight="1" x14ac:dyDescent="0.25">
      <c r="A28" s="26" t="s">
        <v>84</v>
      </c>
      <c r="B28" s="29" t="s">
        <v>97</v>
      </c>
      <c r="C28" s="36">
        <f t="shared" ref="C28:N28" si="22">C32-C29</f>
        <v>0</v>
      </c>
      <c r="D28" s="36">
        <f t="shared" si="22"/>
        <v>984284</v>
      </c>
      <c r="E28" s="36">
        <f t="shared" si="22"/>
        <v>984284</v>
      </c>
      <c r="F28" s="36">
        <f t="shared" ref="F28:G28" si="23">F32-F29</f>
        <v>0</v>
      </c>
      <c r="G28" s="36">
        <f t="shared" si="23"/>
        <v>984284</v>
      </c>
      <c r="H28" s="36">
        <f t="shared" ref="H28:I28" si="24">H32-H29</f>
        <v>0</v>
      </c>
      <c r="I28" s="36">
        <f t="shared" si="24"/>
        <v>984284</v>
      </c>
      <c r="J28" s="36">
        <f t="shared" si="22"/>
        <v>0</v>
      </c>
      <c r="K28" s="36">
        <f t="shared" si="22"/>
        <v>0</v>
      </c>
      <c r="L28" s="36">
        <f t="shared" si="22"/>
        <v>0</v>
      </c>
      <c r="M28" s="36">
        <f t="shared" si="22"/>
        <v>889751</v>
      </c>
      <c r="N28" s="36">
        <f t="shared" si="22"/>
        <v>889751</v>
      </c>
      <c r="O28" s="36">
        <f t="shared" ref="O28:P28" si="25">O32-O29</f>
        <v>0</v>
      </c>
      <c r="P28" s="36">
        <f t="shared" si="25"/>
        <v>889751</v>
      </c>
      <c r="Q28" s="36">
        <f t="shared" ref="Q28:R28" si="26">Q32-Q29</f>
        <v>0</v>
      </c>
      <c r="R28" s="36">
        <f t="shared" si="26"/>
        <v>889751</v>
      </c>
    </row>
    <row r="29" spans="1:18" ht="33" hidden="1" customHeight="1" x14ac:dyDescent="0.25">
      <c r="A29" s="26" t="s">
        <v>86</v>
      </c>
      <c r="B29" s="29" t="s">
        <v>91</v>
      </c>
      <c r="C29" s="27">
        <f t="shared" ref="C29:N29" si="27">C30+C31</f>
        <v>0</v>
      </c>
      <c r="D29" s="27">
        <f t="shared" si="27"/>
        <v>0</v>
      </c>
      <c r="E29" s="27">
        <f t="shared" si="27"/>
        <v>0</v>
      </c>
      <c r="F29" s="27">
        <f t="shared" ref="F29:G29" si="28">F30+F31</f>
        <v>0</v>
      </c>
      <c r="G29" s="27">
        <f t="shared" si="28"/>
        <v>0</v>
      </c>
      <c r="H29" s="27">
        <f t="shared" ref="H29:I29" si="29">H30+H31</f>
        <v>0</v>
      </c>
      <c r="I29" s="27">
        <f t="shared" si="29"/>
        <v>0</v>
      </c>
      <c r="J29" s="27">
        <f t="shared" si="27"/>
        <v>0</v>
      </c>
      <c r="K29" s="27">
        <f t="shared" si="27"/>
        <v>0</v>
      </c>
      <c r="L29" s="27">
        <f t="shared" si="27"/>
        <v>0</v>
      </c>
      <c r="M29" s="27">
        <f t="shared" si="27"/>
        <v>0</v>
      </c>
      <c r="N29" s="27">
        <f t="shared" si="27"/>
        <v>0</v>
      </c>
      <c r="O29" s="27">
        <f t="shared" ref="O29:P29" si="30">O30+O31</f>
        <v>0</v>
      </c>
      <c r="P29" s="27">
        <f t="shared" si="30"/>
        <v>0</v>
      </c>
      <c r="Q29" s="27">
        <f t="shared" ref="Q29:R29" si="31">Q30+Q31</f>
        <v>0</v>
      </c>
      <c r="R29" s="27">
        <f t="shared" si="31"/>
        <v>0</v>
      </c>
    </row>
    <row r="30" spans="1:18" s="38" customFormat="1" ht="49.5" hidden="1" customHeight="1" x14ac:dyDescent="0.25">
      <c r="A30" s="24" t="s">
        <v>92</v>
      </c>
      <c r="B30" s="46" t="s">
        <v>93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</row>
    <row r="31" spans="1:18" s="44" customFormat="1" ht="63" hidden="1" customHeight="1" x14ac:dyDescent="0.25">
      <c r="A31" s="24" t="s">
        <v>125</v>
      </c>
      <c r="B31" s="30" t="s">
        <v>126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</row>
    <row r="32" spans="1:18" ht="31.5" customHeight="1" x14ac:dyDescent="0.25">
      <c r="A32" s="26" t="s">
        <v>85</v>
      </c>
      <c r="B32" s="29" t="s">
        <v>98</v>
      </c>
      <c r="C32" s="27">
        <f t="shared" ref="C32:N32" si="32">SUM(C33:C36)</f>
        <v>0</v>
      </c>
      <c r="D32" s="27">
        <f t="shared" si="32"/>
        <v>984284</v>
      </c>
      <c r="E32" s="27">
        <f>SUM(E33:E36)</f>
        <v>984284</v>
      </c>
      <c r="F32" s="27">
        <f t="shared" ref="F32:H32" si="33">SUM(F33:F36)</f>
        <v>0</v>
      </c>
      <c r="G32" s="27">
        <f>SUM(G33:G36)</f>
        <v>984284</v>
      </c>
      <c r="H32" s="27">
        <f t="shared" si="33"/>
        <v>0</v>
      </c>
      <c r="I32" s="27">
        <f>SUM(I33:I36)</f>
        <v>984284</v>
      </c>
      <c r="J32" s="27">
        <f t="shared" si="32"/>
        <v>0</v>
      </c>
      <c r="K32" s="27">
        <f t="shared" si="32"/>
        <v>0</v>
      </c>
      <c r="L32" s="27">
        <f t="shared" si="32"/>
        <v>0</v>
      </c>
      <c r="M32" s="27">
        <f t="shared" si="32"/>
        <v>889751</v>
      </c>
      <c r="N32" s="27">
        <f t="shared" si="32"/>
        <v>889751</v>
      </c>
      <c r="O32" s="27">
        <f t="shared" ref="O32:P32" si="34">SUM(O33:O36)</f>
        <v>0</v>
      </c>
      <c r="P32" s="27">
        <f t="shared" si="34"/>
        <v>889751</v>
      </c>
      <c r="Q32" s="27">
        <f t="shared" ref="Q32:R32" si="35">SUM(Q33:Q36)</f>
        <v>0</v>
      </c>
      <c r="R32" s="27">
        <f t="shared" si="35"/>
        <v>889751</v>
      </c>
    </row>
    <row r="33" spans="1:18" ht="62.25" hidden="1" customHeight="1" x14ac:dyDescent="0.25">
      <c r="A33" s="24" t="s">
        <v>106</v>
      </c>
      <c r="B33" s="30" t="s">
        <v>107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</row>
    <row r="34" spans="1:18" ht="80.25" hidden="1" customHeight="1" x14ac:dyDescent="0.25">
      <c r="A34" s="24" t="s">
        <v>108</v>
      </c>
      <c r="B34" s="30" t="s">
        <v>113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</row>
    <row r="35" spans="1:18" s="25" customFormat="1" ht="50.25" hidden="1" customHeight="1" x14ac:dyDescent="0.25">
      <c r="A35" s="24" t="s">
        <v>94</v>
      </c>
      <c r="B35" s="30" t="s">
        <v>95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</row>
    <row r="36" spans="1:18" ht="64.5" customHeight="1" x14ac:dyDescent="0.25">
      <c r="A36" s="24" t="s">
        <v>127</v>
      </c>
      <c r="B36" s="30" t="s">
        <v>128</v>
      </c>
      <c r="C36" s="45"/>
      <c r="D36" s="52">
        <v>984284</v>
      </c>
      <c r="E36" s="45">
        <f>C36+D36</f>
        <v>984284</v>
      </c>
      <c r="F36" s="45"/>
      <c r="G36" s="45">
        <f>E36+F36</f>
        <v>984284</v>
      </c>
      <c r="H36" s="45"/>
      <c r="I36" s="45">
        <f>G36+H36</f>
        <v>984284</v>
      </c>
      <c r="J36" s="45"/>
      <c r="K36" s="45"/>
      <c r="L36" s="45"/>
      <c r="M36" s="53">
        <v>889751</v>
      </c>
      <c r="N36" s="45">
        <f>L36+M36</f>
        <v>889751</v>
      </c>
      <c r="O36" s="55"/>
      <c r="P36" s="45">
        <f>N36+O36</f>
        <v>889751</v>
      </c>
      <c r="Q36" s="55"/>
      <c r="R36" s="45">
        <f>P36+Q36</f>
        <v>889751</v>
      </c>
    </row>
    <row r="37" spans="1:18" ht="35.25" hidden="1" customHeight="1" x14ac:dyDescent="0.25">
      <c r="A37" s="47" t="s">
        <v>134</v>
      </c>
      <c r="B37" s="37" t="s">
        <v>135</v>
      </c>
      <c r="C37" s="48">
        <f t="shared" ref="C37:N37" si="36">C38-C39</f>
        <v>0</v>
      </c>
      <c r="D37" s="48">
        <f t="shared" si="36"/>
        <v>0</v>
      </c>
      <c r="E37" s="48">
        <f t="shared" si="36"/>
        <v>0</v>
      </c>
      <c r="F37" s="48">
        <f t="shared" ref="F37:G37" si="37">F38-F39</f>
        <v>0</v>
      </c>
      <c r="G37" s="48">
        <f t="shared" si="37"/>
        <v>0</v>
      </c>
      <c r="H37" s="48">
        <f t="shared" ref="H37:I37" si="38">H38-H39</f>
        <v>0</v>
      </c>
      <c r="I37" s="48">
        <f t="shared" si="38"/>
        <v>0</v>
      </c>
      <c r="J37" s="48">
        <f t="shared" si="36"/>
        <v>0</v>
      </c>
      <c r="K37" s="48">
        <f t="shared" si="36"/>
        <v>0</v>
      </c>
      <c r="L37" s="48">
        <f t="shared" si="36"/>
        <v>0</v>
      </c>
      <c r="M37" s="48">
        <f t="shared" si="36"/>
        <v>0</v>
      </c>
      <c r="N37" s="48">
        <f t="shared" si="36"/>
        <v>0</v>
      </c>
      <c r="O37" s="48">
        <f t="shared" ref="O37:P37" si="39">O38-O39</f>
        <v>0</v>
      </c>
      <c r="P37" s="48">
        <f t="shared" si="39"/>
        <v>0</v>
      </c>
      <c r="Q37" s="48">
        <f t="shared" ref="Q37:R37" si="40">Q38-Q39</f>
        <v>0</v>
      </c>
      <c r="R37" s="48">
        <f t="shared" si="40"/>
        <v>0</v>
      </c>
    </row>
    <row r="38" spans="1:18" ht="64.5" hidden="1" customHeight="1" x14ac:dyDescent="0.25">
      <c r="A38" s="24" t="s">
        <v>136</v>
      </c>
      <c r="B38" s="30" t="s">
        <v>137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</row>
    <row r="39" spans="1:18" ht="64.5" hidden="1" customHeight="1" x14ac:dyDescent="0.25">
      <c r="A39" s="24" t="s">
        <v>138</v>
      </c>
      <c r="B39" s="30" t="s">
        <v>139</v>
      </c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</row>
    <row r="40" spans="1:18" s="21" customFormat="1" ht="31.5" x14ac:dyDescent="0.25">
      <c r="A40" s="26" t="s">
        <v>87</v>
      </c>
      <c r="B40" s="31" t="s">
        <v>88</v>
      </c>
      <c r="C40" s="27">
        <f t="shared" ref="C40:N40" si="41">C42-C41</f>
        <v>0</v>
      </c>
      <c r="D40" s="27">
        <f t="shared" si="41"/>
        <v>0</v>
      </c>
      <c r="E40" s="27">
        <f>E42-E41</f>
        <v>0</v>
      </c>
      <c r="F40" s="27">
        <f t="shared" ref="F40:H40" si="42">F42-F41</f>
        <v>0</v>
      </c>
      <c r="G40" s="27">
        <f>G42-G41</f>
        <v>0</v>
      </c>
      <c r="H40" s="27">
        <f t="shared" si="42"/>
        <v>0</v>
      </c>
      <c r="I40" s="27">
        <f>I42-I41</f>
        <v>0</v>
      </c>
      <c r="J40" s="27">
        <f t="shared" si="41"/>
        <v>0</v>
      </c>
      <c r="K40" s="27">
        <f t="shared" si="41"/>
        <v>0</v>
      </c>
      <c r="L40" s="27">
        <f t="shared" si="41"/>
        <v>0</v>
      </c>
      <c r="M40" s="27">
        <f>M42-M41</f>
        <v>0</v>
      </c>
      <c r="N40" s="27">
        <f t="shared" si="41"/>
        <v>0</v>
      </c>
      <c r="O40" s="27">
        <f>O42-O41</f>
        <v>0</v>
      </c>
      <c r="P40" s="27">
        <f t="shared" ref="P40:R40" si="43">P42-P41</f>
        <v>0</v>
      </c>
      <c r="Q40" s="27">
        <f>Q42-Q41</f>
        <v>0</v>
      </c>
      <c r="R40" s="27">
        <f t="shared" si="43"/>
        <v>0</v>
      </c>
    </row>
    <row r="41" spans="1:18" s="21" customFormat="1" ht="31.5" x14ac:dyDescent="0.25">
      <c r="A41" s="24" t="s">
        <v>89</v>
      </c>
      <c r="B41" s="28" t="s">
        <v>42</v>
      </c>
      <c r="C41" s="23">
        <f>55660646580+C12+C17+C22</f>
        <v>65095646580</v>
      </c>
      <c r="D41" s="23">
        <f>D12+D17+D22+D32</f>
        <v>-3867019000</v>
      </c>
      <c r="E41" s="23">
        <f>55660646580+E12+E17+E22+E32</f>
        <v>61228627580</v>
      </c>
      <c r="F41" s="23">
        <f>F12+F17+F22+F32</f>
        <v>0</v>
      </c>
      <c r="G41" s="23">
        <f>55660646580+G12+G17+G22+G32</f>
        <v>61228627580</v>
      </c>
      <c r="H41" s="23">
        <f>H12+H17+H22+H32</f>
        <v>0</v>
      </c>
      <c r="I41" s="23">
        <f>55660646580+I12+I17+I22+I32</f>
        <v>61228627580</v>
      </c>
      <c r="J41" s="23">
        <f>60066980080+J12+J17+J22</f>
        <v>69454734080</v>
      </c>
      <c r="K41" s="23">
        <f>K12+K17+K22</f>
        <v>1171314000</v>
      </c>
      <c r="L41" s="23">
        <f>59671785580+L12+L17+L22</f>
        <v>70230853580</v>
      </c>
      <c r="M41" s="23">
        <f>M12+M17+M22+M32</f>
        <v>-94316000</v>
      </c>
      <c r="N41" s="23">
        <f>59671785580+N12+N17+N22+N32</f>
        <v>70136537580</v>
      </c>
      <c r="O41" s="23">
        <f>O12+O17+O22+O32</f>
        <v>1886075000</v>
      </c>
      <c r="P41" s="23">
        <f>59671785580+P12+P17+P22+P32</f>
        <v>72022612580</v>
      </c>
      <c r="Q41" s="23">
        <f>Q12+Q17+Q22+Q32</f>
        <v>832356000</v>
      </c>
      <c r="R41" s="23">
        <f>59671785580+R12+R17+R22+R32</f>
        <v>72854968580</v>
      </c>
    </row>
    <row r="42" spans="1:18" s="21" customFormat="1" ht="31.5" x14ac:dyDescent="0.25">
      <c r="A42" s="24" t="s">
        <v>90</v>
      </c>
      <c r="B42" s="28" t="s">
        <v>41</v>
      </c>
      <c r="C42" s="23">
        <f>55660646580+C14+C19+C24</f>
        <v>65095646580</v>
      </c>
      <c r="D42" s="23">
        <f>-4867019000+D14+D19+D24</f>
        <v>-3867019000</v>
      </c>
      <c r="E42" s="23">
        <f>46138521288+3457717380+1197388912+E14+E19+E24</f>
        <v>61228627580</v>
      </c>
      <c r="F42" s="23"/>
      <c r="G42" s="23">
        <f>50793627580+G14+G19+G24</f>
        <v>61228627580</v>
      </c>
      <c r="H42" s="23"/>
      <c r="I42" s="23">
        <f>50793627580+I14+I19+I24</f>
        <v>61228627580</v>
      </c>
      <c r="J42" s="23">
        <f>60066980080+J14+J19+J24</f>
        <v>69454734080</v>
      </c>
      <c r="K42" s="23">
        <f>K14+K19+K24</f>
        <v>1171314000</v>
      </c>
      <c r="L42" s="23">
        <f>59671785580+L14+L19+L24</f>
        <v>70230853580</v>
      </c>
      <c r="M42" s="23">
        <f>M14+M19+M24-1094316000</f>
        <v>-94316000</v>
      </c>
      <c r="N42" s="23">
        <f>58577469580+N14+N19+N24</f>
        <v>70136537580</v>
      </c>
      <c r="O42" s="23">
        <f>O15+O20+O25</f>
        <v>1886075000</v>
      </c>
      <c r="P42" s="23">
        <f>58577469580+P14+P19+P24</f>
        <v>72022612580</v>
      </c>
      <c r="Q42" s="23">
        <f>Q15+Q20+Q25</f>
        <v>832356000</v>
      </c>
      <c r="R42" s="23">
        <f>58577469580+R14+R19+R24</f>
        <v>72854968580</v>
      </c>
    </row>
    <row r="43" spans="1:18" ht="23.25" customHeight="1" x14ac:dyDescent="0.25">
      <c r="A43" s="24"/>
      <c r="B43" s="42" t="s">
        <v>129</v>
      </c>
      <c r="C43" s="27">
        <f t="shared" ref="C43:M43" si="44">C11+C16+C21+C26+C37+C28+C40</f>
        <v>0</v>
      </c>
      <c r="D43" s="27">
        <f t="shared" si="44"/>
        <v>-4867019000</v>
      </c>
      <c r="E43" s="27">
        <f>E11+E16+E21+E26+E37+E28+E40</f>
        <v>-4867019000</v>
      </c>
      <c r="F43" s="27">
        <f t="shared" ref="F43:H43" si="45">F11+F16+F21+F26+F37+F28+F40</f>
        <v>0</v>
      </c>
      <c r="G43" s="27">
        <f>G11+G16+G21+G26+G37+G28+G40</f>
        <v>-4867019000</v>
      </c>
      <c r="H43" s="27">
        <f t="shared" si="45"/>
        <v>0</v>
      </c>
      <c r="I43" s="27">
        <f>I11+I16+I21+I26+I37+I28+I40</f>
        <v>-4867019000</v>
      </c>
      <c r="J43" s="27">
        <f t="shared" si="44"/>
        <v>0</v>
      </c>
      <c r="K43" s="27">
        <f t="shared" si="44"/>
        <v>0</v>
      </c>
      <c r="L43" s="27">
        <f t="shared" si="44"/>
        <v>0</v>
      </c>
      <c r="M43" s="27">
        <f t="shared" si="44"/>
        <v>-1094316000</v>
      </c>
      <c r="N43" s="27">
        <f>N11+N16+N21+N26+N37+N28+N40</f>
        <v>-1094316000</v>
      </c>
      <c r="O43" s="27">
        <f t="shared" ref="O43:Q43" si="46">O11+O16+O21+O26+O37+O28+O40</f>
        <v>0</v>
      </c>
      <c r="P43" s="27">
        <f>P11+P16+P21+P26+P37+P28+P40</f>
        <v>-1094316000</v>
      </c>
      <c r="Q43" s="27">
        <f t="shared" si="46"/>
        <v>0</v>
      </c>
      <c r="R43" s="27">
        <f>R11+R16+R21+R26+R37+R28+R40</f>
        <v>-1094316000</v>
      </c>
    </row>
    <row r="44" spans="1:18" ht="15.75" x14ac:dyDescent="0.25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</row>
    <row r="45" spans="1:18" ht="12.75" hidden="1" customHeight="1" x14ac:dyDescent="0.25">
      <c r="C45" s="43">
        <v>5914144791.3538399</v>
      </c>
      <c r="D45" s="43"/>
      <c r="E45" s="43"/>
      <c r="F45" s="43"/>
      <c r="G45" s="43"/>
      <c r="H45" s="43"/>
      <c r="I45" s="43"/>
      <c r="J45" s="43">
        <v>5344121783.52631</v>
      </c>
      <c r="K45" s="49"/>
      <c r="L45" s="49"/>
      <c r="M45" s="49"/>
      <c r="N45" s="49"/>
      <c r="O45" s="49"/>
      <c r="P45" s="49"/>
      <c r="Q45" s="49"/>
      <c r="R45" s="49"/>
    </row>
    <row r="46" spans="1:18" ht="12.75" hidden="1" customHeight="1" x14ac:dyDescent="0.2">
      <c r="B46" s="40" t="s">
        <v>102</v>
      </c>
    </row>
    <row r="47" spans="1:18" ht="12.75" hidden="1" customHeight="1" x14ac:dyDescent="0.2">
      <c r="B47" s="40" t="s">
        <v>103</v>
      </c>
    </row>
    <row r="48" spans="1:18" ht="12.75" hidden="1" customHeight="1" x14ac:dyDescent="0.2">
      <c r="B48" s="40" t="s">
        <v>104</v>
      </c>
    </row>
    <row r="49" spans="2:18" hidden="1" x14ac:dyDescent="0.2">
      <c r="B49" s="40" t="s">
        <v>109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2:18" hidden="1" x14ac:dyDescent="0.2">
      <c r="B50" s="40" t="s">
        <v>110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</row>
    <row r="51" spans="2:18" hidden="1" x14ac:dyDescent="0.2">
      <c r="B51" s="40" t="s">
        <v>111</v>
      </c>
    </row>
    <row r="52" spans="2:18" hidden="1" x14ac:dyDescent="0.2">
      <c r="B52" s="2" t="s">
        <v>112</v>
      </c>
    </row>
    <row r="53" spans="2:18" hidden="1" x14ac:dyDescent="0.2"/>
    <row r="54" spans="2:18" hidden="1" x14ac:dyDescent="0.2"/>
    <row r="55" spans="2:18" hidden="1" x14ac:dyDescent="0.2">
      <c r="B55" s="2" t="s">
        <v>105</v>
      </c>
    </row>
    <row r="57" spans="2:18" x14ac:dyDescent="0.2">
      <c r="C57" s="35"/>
      <c r="D57" s="35"/>
      <c r="E57" s="35"/>
      <c r="F57" s="35"/>
      <c r="G57" s="35"/>
      <c r="H57" s="35"/>
      <c r="I57" s="35"/>
    </row>
  </sheetData>
  <mergeCells count="7">
    <mergeCell ref="A9:B9"/>
    <mergeCell ref="A1:R1"/>
    <mergeCell ref="A2:R2"/>
    <mergeCell ref="A3:R3"/>
    <mergeCell ref="A6:R6"/>
    <mergeCell ref="A7:R7"/>
    <mergeCell ref="A8:R8"/>
  </mergeCells>
  <phoneticPr fontId="0" type="noConversion"/>
  <printOptions horizontalCentered="1"/>
  <pageMargins left="0.98425196850393704" right="0.43307086614173229" top="1.3779527559055118" bottom="0.6692913385826772" header="0.98425196850393704" footer="0.55118110236220474"/>
  <pageSetup paperSize="9" orientation="landscape" r:id="rId1"/>
  <headerFooter differentFirst="1" alignWithMargins="0">
    <oddHeader>&amp;C&amp;P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2015-07-03T09:02:17Z</cp:lastPrinted>
  <dcterms:created xsi:type="dcterms:W3CDTF">2002-10-06T09:19:10Z</dcterms:created>
  <dcterms:modified xsi:type="dcterms:W3CDTF">2015-10-07T07:31:01Z</dcterms:modified>
</cp:coreProperties>
</file>