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Лист2!$A$1:$K$51</definedName>
  </definedNames>
  <calcPr calcId="114210" fullCalcOnLoad="1"/>
</workbook>
</file>

<file path=xl/calcChain.xml><?xml version="1.0" encoding="utf-8"?>
<calcChain xmlns="http://schemas.openxmlformats.org/spreadsheetml/2006/main">
  <c r="J47" i="2"/>
  <c r="J46"/>
  <c r="K49"/>
  <c r="K48"/>
  <c r="K47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46"/>
  <c r="J40"/>
  <c r="J36"/>
  <c r="J35"/>
  <c r="J31"/>
  <c r="J24"/>
  <c r="J22"/>
  <c r="J21"/>
  <c r="J19"/>
  <c r="J17"/>
  <c r="J16"/>
  <c r="J14"/>
  <c r="J12"/>
  <c r="J11"/>
  <c r="H48"/>
  <c r="H46"/>
  <c r="H40"/>
  <c r="H36"/>
  <c r="H35"/>
  <c r="H31"/>
  <c r="H24"/>
  <c r="H22"/>
  <c r="H21"/>
  <c r="H19"/>
  <c r="H17"/>
  <c r="H16"/>
  <c r="H14"/>
  <c r="H12"/>
  <c r="H11"/>
  <c r="H50"/>
  <c r="F58"/>
  <c r="F57"/>
  <c r="F62"/>
  <c r="F46"/>
  <c r="F40"/>
  <c r="F35"/>
  <c r="F36"/>
  <c r="F31"/>
  <c r="F24"/>
  <c r="F22"/>
  <c r="F19"/>
  <c r="F17"/>
  <c r="F16"/>
  <c r="F14"/>
  <c r="F12"/>
  <c r="F11"/>
  <c r="F50"/>
  <c r="F63"/>
  <c r="F21"/>
  <c r="E18"/>
  <c r="G18"/>
  <c r="I18"/>
  <c r="D48"/>
  <c r="D58"/>
  <c r="D57"/>
  <c r="D62"/>
  <c r="D63"/>
  <c r="E49"/>
  <c r="G49"/>
  <c r="I49"/>
  <c r="E45"/>
  <c r="G45"/>
  <c r="I45"/>
  <c r="E44"/>
  <c r="G44"/>
  <c r="I44"/>
  <c r="E43"/>
  <c r="G43"/>
  <c r="I43"/>
  <c r="E42"/>
  <c r="G42"/>
  <c r="I42"/>
  <c r="E41"/>
  <c r="G41"/>
  <c r="I41"/>
  <c r="E39"/>
  <c r="G39"/>
  <c r="I39"/>
  <c r="E38"/>
  <c r="G38"/>
  <c r="I38"/>
  <c r="E37"/>
  <c r="G37"/>
  <c r="I37"/>
  <c r="E34"/>
  <c r="G34"/>
  <c r="I34"/>
  <c r="E33"/>
  <c r="G33"/>
  <c r="I33"/>
  <c r="E32"/>
  <c r="G32"/>
  <c r="I32"/>
  <c r="E30"/>
  <c r="G30"/>
  <c r="I30"/>
  <c r="E29"/>
  <c r="G29"/>
  <c r="I29"/>
  <c r="E28"/>
  <c r="G28"/>
  <c r="I28"/>
  <c r="E27"/>
  <c r="G27"/>
  <c r="I27"/>
  <c r="E26"/>
  <c r="G26"/>
  <c r="I26"/>
  <c r="E25"/>
  <c r="G25"/>
  <c r="I25"/>
  <c r="E23"/>
  <c r="G23"/>
  <c r="I23"/>
  <c r="E20"/>
  <c r="G20"/>
  <c r="I20"/>
  <c r="E15"/>
  <c r="G15"/>
  <c r="I15"/>
  <c r="E13"/>
  <c r="G13"/>
  <c r="I13"/>
  <c r="D46"/>
  <c r="D40"/>
  <c r="D36"/>
  <c r="D31"/>
  <c r="D24"/>
  <c r="D22"/>
  <c r="D19"/>
  <c r="D17"/>
  <c r="D14"/>
  <c r="D12"/>
  <c r="C12"/>
  <c r="C11"/>
  <c r="C14"/>
  <c r="E14"/>
  <c r="C17"/>
  <c r="C19"/>
  <c r="E19"/>
  <c r="G19"/>
  <c r="I19"/>
  <c r="C22"/>
  <c r="E22"/>
  <c r="G22"/>
  <c r="I22"/>
  <c r="C24"/>
  <c r="E24"/>
  <c r="G24"/>
  <c r="I24"/>
  <c r="C31"/>
  <c r="E31"/>
  <c r="G31"/>
  <c r="C36"/>
  <c r="E36"/>
  <c r="G36"/>
  <c r="I36"/>
  <c r="C40"/>
  <c r="C35"/>
  <c r="E35"/>
  <c r="G35"/>
  <c r="I35"/>
  <c r="C34" i="1"/>
  <c r="C32"/>
  <c r="C38"/>
  <c r="C40"/>
  <c r="C30"/>
  <c r="C29"/>
  <c r="C53"/>
  <c r="C13"/>
  <c r="C15"/>
  <c r="C12"/>
  <c r="C18"/>
  <c r="C21"/>
  <c r="C49"/>
  <c r="C42"/>
  <c r="C36"/>
  <c r="C45"/>
  <c r="C47"/>
  <c r="C46" i="2"/>
  <c r="E46"/>
  <c r="G46"/>
  <c r="I46"/>
  <c r="E17"/>
  <c r="G17"/>
  <c r="I17"/>
  <c r="C17" i="1"/>
  <c r="D16" i="2"/>
  <c r="E40"/>
  <c r="G40"/>
  <c r="I40"/>
  <c r="C21"/>
  <c r="C16"/>
  <c r="E16"/>
  <c r="G16"/>
  <c r="I16"/>
  <c r="D11"/>
  <c r="D21"/>
  <c r="D35"/>
  <c r="C44" i="1"/>
  <c r="E21" i="2"/>
  <c r="G21"/>
  <c r="I21"/>
  <c r="E12"/>
  <c r="E47"/>
  <c r="G12"/>
  <c r="D50"/>
  <c r="I12"/>
  <c r="J50"/>
  <c r="K50"/>
  <c r="I31"/>
  <c r="G47"/>
  <c r="E11"/>
  <c r="G11"/>
  <c r="I11"/>
  <c r="C50"/>
  <c r="E50"/>
  <c r="G50"/>
  <c r="I50"/>
  <c r="G14"/>
  <c r="E48"/>
  <c r="I47"/>
  <c r="G48"/>
  <c r="I14"/>
  <c r="I48"/>
</calcChain>
</file>

<file path=xl/sharedStrings.xml><?xml version="1.0" encoding="utf-8"?>
<sst xmlns="http://schemas.openxmlformats.org/spreadsheetml/2006/main" count="185" uniqueCount="144">
  <si>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</si>
  <si>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</si>
  <si>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</si>
  <si>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</si>
  <si>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</si>
  <si>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</si>
  <si>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</si>
  <si>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</si>
  <si>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</si>
  <si>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</si>
  <si>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</si>
  <si>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</si>
  <si>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</si>
  <si>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</si>
  <si>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</si>
  <si>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</si>
  <si>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</si>
  <si>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</si>
  <si>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</si>
  <si>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</si>
  <si>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</si>
  <si>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</si>
  <si>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</si>
  <si>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</si>
  <si>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</si>
  <si>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</si>
  <si>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</si>
  <si>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</si>
  <si>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</si>
  <si>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</si>
  <si>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</si>
  <si>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</si>
  <si>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</si>
  <si>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</si>
  <si>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</si>
  <si>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</si>
  <si>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</si>
  <si>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</si>
  <si>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</si>
  <si>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</si>
  <si>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</si>
  <si>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</si>
  <si>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</si>
  <si>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</si>
  <si>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</si>
  <si>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</si>
  <si>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</si>
  <si>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</si>
  <si>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</si>
  <si>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</si>
  <si>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</si>
  <si>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</si>
  <si>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</si>
  <si>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</si>
  <si>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</si>
  <si>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</si>
  <si>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</si>
  <si>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</si>
  <si>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</si>
  <si>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</si>
  <si>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</si>
  <si>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</si>
  <si>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</si>
  <si>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</si>
  <si>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</si>
  <si>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</si>
  <si>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</si>
  <si>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</si>
  <si>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</si>
  <si>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</si>
  <si>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</si>
  <si>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</si>
  <si>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</si>
  <si>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</si>
  <si>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</si>
  <si>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</si>
  <si>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</si>
  <si>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</si>
  <si>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</si>
  <si>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</si>
  <si>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</si>
  <si>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</si>
  <si>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</si>
  <si>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</si>
  <si>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</si>
  <si>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</si>
  <si>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</si>
  <si>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</si>
  <si>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</si>
  <si>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</si>
  <si>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</si>
  <si>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</si>
  <si>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</si>
  <si>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</si>
  <si>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</si>
  <si>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</si>
  <si>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</si>
  <si>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</si>
  <si>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</si>
  <si>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</si>
  <si>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</si>
  <si>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</si>
  <si>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</si>
  <si>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</si>
  <si>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</si>
  <si>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</si>
  <si>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</si>
  <si>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</si>
  <si>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</si>
  <si>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</si>
  <si>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</si>
  <si>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</si>
  <si>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</si>
  <si>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</si>
  <si>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</si>
  <si>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</si>
  <si>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</si>
  <si>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</si>
  <si>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</si>
  <si>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</si>
  <si>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</si>
  <si>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</si>
  <si>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</si>
  <si>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</si>
  <si>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</si>
  <si>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</si>
  <si>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</si>
  <si>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</si>
  <si>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</si>
  <si>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</si>
  <si>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</si>
  <si>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</si>
  <si>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</si>
  <si>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</si>
  <si>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</si>
  <si>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</si>
  <si>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</si>
  <si>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</si>
  <si>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</si>
  <si>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</si>
  <si>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</si>
  <si>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Приложение 11</t>
  </si>
  <si>
    <t>поправки</t>
  </si>
  <si>
    <t>от 04.06.2012  № 16-з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</si>
</sst>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11" fillId="4" borderId="0" xfId="0" applyFont="1" applyFill="1"/>
    <xf numFmtId="3" fontId="5" fillId="4" borderId="1" xfId="0" applyNumberFormat="1" applyFont="1" applyFill="1" applyBorder="1"/>
    <xf numFmtId="3" fontId="3" fillId="2" borderId="1" xfId="0" applyNumberFormat="1" applyFont="1" applyFill="1" applyBorder="1"/>
    <xf numFmtId="3" fontId="4" fillId="5" borderId="1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3" fontId="12" fillId="0" borderId="1" xfId="0" applyNumberFormat="1" applyFont="1" applyFill="1" applyBorder="1"/>
    <xf numFmtId="3" fontId="13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3" fontId="5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6" t="s">
        <v>70</v>
      </c>
      <c r="B2" s="66"/>
      <c r="C2" s="66"/>
    </row>
    <row r="3" spans="1:3" ht="15.75">
      <c r="A3" s="66" t="s">
        <v>62</v>
      </c>
      <c r="B3" s="66"/>
      <c r="C3" s="66"/>
    </row>
    <row r="4" spans="1:3" ht="15.75">
      <c r="A4" s="66" t="s">
        <v>63</v>
      </c>
      <c r="B4" s="66"/>
      <c r="C4" s="66"/>
    </row>
    <row r="5" spans="1:3">
      <c r="A5" s="1"/>
      <c r="C5" s="1"/>
    </row>
    <row r="6" spans="1:3">
      <c r="A6" s="1"/>
      <c r="B6" s="1"/>
      <c r="C6" s="1"/>
    </row>
    <row r="7" spans="1:3" ht="18.75">
      <c r="A7" s="65" t="s">
        <v>21</v>
      </c>
      <c r="B7" s="65"/>
      <c r="C7" s="65"/>
    </row>
    <row r="8" spans="1:3" ht="18.75">
      <c r="A8" s="65" t="s">
        <v>67</v>
      </c>
      <c r="B8" s="65"/>
      <c r="C8" s="65"/>
    </row>
    <row r="9" spans="1:3" ht="18.75">
      <c r="A9" s="65" t="s">
        <v>69</v>
      </c>
      <c r="B9" s="65"/>
      <c r="C9" s="65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65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47.140625" style="2" customWidth="1"/>
    <col min="3" max="3" width="15.42578125" style="25" hidden="1" customWidth="1"/>
    <col min="4" max="4" width="14.28515625" style="25" hidden="1" customWidth="1"/>
    <col min="5" max="5" width="15.5703125" style="25" hidden="1" customWidth="1"/>
    <col min="6" max="6" width="14.28515625" style="25" hidden="1" customWidth="1"/>
    <col min="7" max="7" width="15.42578125" style="25" hidden="1" customWidth="1"/>
    <col min="8" max="8" width="12.42578125" style="25" hidden="1" customWidth="1"/>
    <col min="9" max="10" width="15.5703125" style="25" hidden="1" customWidth="1"/>
    <col min="11" max="11" width="15.5703125" style="25" customWidth="1"/>
    <col min="12" max="16384" width="9.140625" style="2"/>
  </cols>
  <sheetData>
    <row r="1" spans="1:11" ht="15.75">
      <c r="A1" s="66" t="s">
        <v>141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5.75">
      <c r="A2" s="66" t="s">
        <v>62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15.75">
      <c r="A3" s="66" t="s">
        <v>143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5.75">
      <c r="A4" s="47"/>
      <c r="B4" s="47"/>
      <c r="C4" s="47"/>
      <c r="D4" s="47"/>
      <c r="E4" s="47"/>
      <c r="F4" s="47"/>
      <c r="G4" s="47"/>
      <c r="H4" s="47"/>
      <c r="I4" s="47"/>
      <c r="J4" s="47"/>
      <c r="K4" s="63"/>
    </row>
    <row r="5" spans="1:11">
      <c r="A5" s="1"/>
      <c r="C5" s="35"/>
      <c r="D5" s="35"/>
      <c r="E5" s="35"/>
      <c r="F5" s="35"/>
      <c r="G5" s="35"/>
      <c r="H5" s="35"/>
      <c r="I5" s="35"/>
      <c r="J5" s="35"/>
      <c r="K5" s="35"/>
    </row>
    <row r="6" spans="1:11" ht="18.75">
      <c r="A6" s="65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18" customHeight="1">
      <c r="A7" s="65" t="s">
        <v>132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ht="18.75">
      <c r="A8" s="65" t="s">
        <v>134</v>
      </c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1" ht="18.75">
      <c r="A9" s="67"/>
      <c r="B9" s="67"/>
    </row>
    <row r="10" spans="1:11" ht="42.75" customHeight="1">
      <c r="A10" s="33" t="s">
        <v>5</v>
      </c>
      <c r="B10" s="33" t="s">
        <v>20</v>
      </c>
      <c r="C10" s="22" t="s">
        <v>135</v>
      </c>
      <c r="D10" s="22" t="s">
        <v>139</v>
      </c>
      <c r="E10" s="22" t="s">
        <v>135</v>
      </c>
      <c r="F10" s="22" t="s">
        <v>139</v>
      </c>
      <c r="G10" s="22" t="s">
        <v>135</v>
      </c>
      <c r="H10" s="22" t="s">
        <v>139</v>
      </c>
      <c r="I10" s="22" t="s">
        <v>135</v>
      </c>
      <c r="J10" s="22" t="s">
        <v>142</v>
      </c>
      <c r="K10" s="22" t="s">
        <v>135</v>
      </c>
    </row>
    <row r="11" spans="1:11" ht="49.5" customHeight="1">
      <c r="A11" s="26" t="s">
        <v>22</v>
      </c>
      <c r="B11" s="30" t="s">
        <v>71</v>
      </c>
      <c r="C11" s="27">
        <f>C12-C14</f>
        <v>3127894000</v>
      </c>
      <c r="D11" s="27">
        <f>D12-D14</f>
        <v>0</v>
      </c>
      <c r="E11" s="27">
        <f>C11+D11</f>
        <v>3127894000</v>
      </c>
      <c r="F11" s="27">
        <f>F12-F14</f>
        <v>0</v>
      </c>
      <c r="G11" s="27">
        <f>E11+F11</f>
        <v>3127894000</v>
      </c>
      <c r="H11" s="27">
        <f>H12-H14</f>
        <v>0</v>
      </c>
      <c r="I11" s="27">
        <f>G11+H11</f>
        <v>3127894000</v>
      </c>
      <c r="J11" s="27">
        <f>J12-J14</f>
        <v>0</v>
      </c>
      <c r="K11" s="27">
        <f>I11+J11</f>
        <v>3127894000</v>
      </c>
    </row>
    <row r="12" spans="1:11" ht="63.75" customHeight="1">
      <c r="A12" s="26" t="s">
        <v>23</v>
      </c>
      <c r="B12" s="30" t="s">
        <v>72</v>
      </c>
      <c r="C12" s="27">
        <f>C13</f>
        <v>4177894000</v>
      </c>
      <c r="D12" s="27">
        <f>D13</f>
        <v>0</v>
      </c>
      <c r="E12" s="27">
        <f t="shared" ref="E12:E50" si="0">C12+D12</f>
        <v>4177894000</v>
      </c>
      <c r="F12" s="27">
        <f>F13</f>
        <v>0</v>
      </c>
      <c r="G12" s="27">
        <f t="shared" ref="G12:G17" si="1">E12+F12</f>
        <v>4177894000</v>
      </c>
      <c r="H12" s="27">
        <f>H13</f>
        <v>0</v>
      </c>
      <c r="I12" s="27">
        <f t="shared" ref="I12:I50" si="2">G12+H12</f>
        <v>4177894000</v>
      </c>
      <c r="J12" s="27">
        <f>J13</f>
        <v>0</v>
      </c>
      <c r="K12" s="27">
        <f t="shared" ref="K12:K50" si="3">I12+J12</f>
        <v>4177894000</v>
      </c>
    </row>
    <row r="13" spans="1:11" ht="63" customHeight="1">
      <c r="A13" s="24" t="s">
        <v>7</v>
      </c>
      <c r="B13" s="31" t="s">
        <v>92</v>
      </c>
      <c r="C13" s="23">
        <v>4177894000</v>
      </c>
      <c r="D13" s="23"/>
      <c r="E13" s="23">
        <f t="shared" si="0"/>
        <v>4177894000</v>
      </c>
      <c r="F13" s="23"/>
      <c r="G13" s="23">
        <f t="shared" si="1"/>
        <v>4177894000</v>
      </c>
      <c r="H13" s="23"/>
      <c r="I13" s="23">
        <f t="shared" si="2"/>
        <v>4177894000</v>
      </c>
      <c r="J13" s="23"/>
      <c r="K13" s="23">
        <f t="shared" si="3"/>
        <v>4177894000</v>
      </c>
    </row>
    <row r="14" spans="1:11" ht="62.25" customHeight="1">
      <c r="A14" s="26" t="s">
        <v>24</v>
      </c>
      <c r="B14" s="30" t="s">
        <v>104</v>
      </c>
      <c r="C14" s="27">
        <f>C15</f>
        <v>1050000000</v>
      </c>
      <c r="D14" s="27">
        <f>D15</f>
        <v>0</v>
      </c>
      <c r="E14" s="27">
        <f t="shared" si="0"/>
        <v>1050000000</v>
      </c>
      <c r="F14" s="27">
        <f>F15</f>
        <v>0</v>
      </c>
      <c r="G14" s="27">
        <f t="shared" si="1"/>
        <v>1050000000</v>
      </c>
      <c r="H14" s="27">
        <f>H15</f>
        <v>0</v>
      </c>
      <c r="I14" s="27">
        <f t="shared" si="2"/>
        <v>1050000000</v>
      </c>
      <c r="J14" s="27">
        <f>J15</f>
        <v>0</v>
      </c>
      <c r="K14" s="27">
        <f t="shared" si="3"/>
        <v>1050000000</v>
      </c>
    </row>
    <row r="15" spans="1:11" ht="63" customHeight="1">
      <c r="A15" s="24" t="s">
        <v>8</v>
      </c>
      <c r="B15" s="31" t="s">
        <v>93</v>
      </c>
      <c r="C15" s="23">
        <v>1050000000</v>
      </c>
      <c r="D15" s="23"/>
      <c r="E15" s="23">
        <f t="shared" si="0"/>
        <v>1050000000</v>
      </c>
      <c r="F15" s="23"/>
      <c r="G15" s="23">
        <f t="shared" si="1"/>
        <v>1050000000</v>
      </c>
      <c r="H15" s="23"/>
      <c r="I15" s="23">
        <f t="shared" si="2"/>
        <v>1050000000</v>
      </c>
      <c r="J15" s="23"/>
      <c r="K15" s="23">
        <f t="shared" si="3"/>
        <v>1050000000</v>
      </c>
    </row>
    <row r="16" spans="1:11" ht="31.5">
      <c r="A16" s="26" t="s">
        <v>73</v>
      </c>
      <c r="B16" s="30" t="s">
        <v>74</v>
      </c>
      <c r="C16" s="27">
        <f>C17-C19</f>
        <v>2155633282</v>
      </c>
      <c r="D16" s="27">
        <f>D17-D19</f>
        <v>419151032</v>
      </c>
      <c r="E16" s="27">
        <f t="shared" si="0"/>
        <v>2574784314</v>
      </c>
      <c r="F16" s="27">
        <f>F17-F19</f>
        <v>260000000</v>
      </c>
      <c r="G16" s="27">
        <f t="shared" si="1"/>
        <v>2834784314</v>
      </c>
      <c r="H16" s="27">
        <f>H17-H19</f>
        <v>494750761</v>
      </c>
      <c r="I16" s="27">
        <f t="shared" si="2"/>
        <v>3329535075</v>
      </c>
      <c r="J16" s="27">
        <f>J17-J19</f>
        <v>-7462500</v>
      </c>
      <c r="K16" s="27">
        <f t="shared" si="3"/>
        <v>3322072575</v>
      </c>
    </row>
    <row r="17" spans="1:11" ht="30" customHeight="1">
      <c r="A17" s="26" t="s">
        <v>75</v>
      </c>
      <c r="B17" s="30" t="s">
        <v>76</v>
      </c>
      <c r="C17" s="27">
        <f>C18</f>
        <v>7605633282</v>
      </c>
      <c r="D17" s="27">
        <f>D18</f>
        <v>419151032</v>
      </c>
      <c r="E17" s="27">
        <f t="shared" si="0"/>
        <v>8024784314</v>
      </c>
      <c r="F17" s="27">
        <f>F18</f>
        <v>260000000</v>
      </c>
      <c r="G17" s="27">
        <f t="shared" si="1"/>
        <v>8284784314</v>
      </c>
      <c r="H17" s="27">
        <f>H18</f>
        <v>494750761</v>
      </c>
      <c r="I17" s="27">
        <f t="shared" si="2"/>
        <v>8779535075</v>
      </c>
      <c r="J17" s="27">
        <f>J18</f>
        <v>-7462500</v>
      </c>
      <c r="K17" s="27">
        <f t="shared" si="3"/>
        <v>8772072575</v>
      </c>
    </row>
    <row r="18" spans="1:11" ht="48.75" customHeight="1">
      <c r="A18" s="24" t="s">
        <v>77</v>
      </c>
      <c r="B18" s="29" t="s">
        <v>106</v>
      </c>
      <c r="C18" s="23">
        <v>7605633282</v>
      </c>
      <c r="D18" s="23">
        <v>419151032</v>
      </c>
      <c r="E18" s="23">
        <f>C18+D18</f>
        <v>8024784314</v>
      </c>
      <c r="F18" s="23">
        <v>260000000</v>
      </c>
      <c r="G18" s="23">
        <f t="shared" ref="G18:G46" si="4">E18+F18</f>
        <v>8284784314</v>
      </c>
      <c r="H18" s="23">
        <v>494750761</v>
      </c>
      <c r="I18" s="23">
        <f t="shared" si="2"/>
        <v>8779535075</v>
      </c>
      <c r="J18" s="62">
        <v>-7462500</v>
      </c>
      <c r="K18" s="23">
        <f t="shared" si="3"/>
        <v>8772072575</v>
      </c>
    </row>
    <row r="19" spans="1:11" ht="50.25" customHeight="1">
      <c r="A19" s="26" t="s">
        <v>78</v>
      </c>
      <c r="B19" s="32" t="s">
        <v>79</v>
      </c>
      <c r="C19" s="27">
        <f>C20</f>
        <v>5450000000</v>
      </c>
      <c r="D19" s="27">
        <f>D20</f>
        <v>0</v>
      </c>
      <c r="E19" s="27">
        <f t="shared" si="0"/>
        <v>5450000000</v>
      </c>
      <c r="F19" s="27">
        <f>F20</f>
        <v>0</v>
      </c>
      <c r="G19" s="27">
        <f t="shared" si="4"/>
        <v>5450000000</v>
      </c>
      <c r="H19" s="27">
        <f>H20</f>
        <v>0</v>
      </c>
      <c r="I19" s="27">
        <f t="shared" si="2"/>
        <v>5450000000</v>
      </c>
      <c r="J19" s="27">
        <f>J20</f>
        <v>0</v>
      </c>
      <c r="K19" s="27">
        <f t="shared" si="3"/>
        <v>5450000000</v>
      </c>
    </row>
    <row r="20" spans="1:11" ht="48" customHeight="1">
      <c r="A20" s="24" t="s">
        <v>80</v>
      </c>
      <c r="B20" s="31" t="s">
        <v>136</v>
      </c>
      <c r="C20" s="23">
        <v>5450000000</v>
      </c>
      <c r="D20" s="23"/>
      <c r="E20" s="23">
        <f t="shared" si="0"/>
        <v>5450000000</v>
      </c>
      <c r="F20" s="23"/>
      <c r="G20" s="23">
        <f t="shared" si="4"/>
        <v>5450000000</v>
      </c>
      <c r="H20" s="23"/>
      <c r="I20" s="23">
        <f t="shared" si="2"/>
        <v>5450000000</v>
      </c>
      <c r="J20" s="23"/>
      <c r="K20" s="23">
        <f t="shared" si="3"/>
        <v>5450000000</v>
      </c>
    </row>
    <row r="21" spans="1:11" ht="31.5" customHeight="1">
      <c r="A21" s="26" t="s">
        <v>81</v>
      </c>
      <c r="B21" s="30" t="s">
        <v>110</v>
      </c>
      <c r="C21" s="27">
        <f>C22-C24</f>
        <v>-1266235100</v>
      </c>
      <c r="D21" s="27">
        <f>D22-D24</f>
        <v>0</v>
      </c>
      <c r="E21" s="27">
        <f t="shared" si="0"/>
        <v>-1266235100</v>
      </c>
      <c r="F21" s="27">
        <f>F22-F24</f>
        <v>0</v>
      </c>
      <c r="G21" s="27">
        <f t="shared" si="4"/>
        <v>-1266235100</v>
      </c>
      <c r="H21" s="27">
        <f>H22-H24</f>
        <v>0</v>
      </c>
      <c r="I21" s="27">
        <f t="shared" si="2"/>
        <v>-1266235100</v>
      </c>
      <c r="J21" s="27">
        <f>J22-J24</f>
        <v>0</v>
      </c>
      <c r="K21" s="27">
        <f t="shared" si="3"/>
        <v>-1266235100</v>
      </c>
    </row>
    <row r="22" spans="1:11" ht="63" hidden="1">
      <c r="A22" s="26" t="s">
        <v>111</v>
      </c>
      <c r="B22" s="30" t="s">
        <v>112</v>
      </c>
      <c r="C22" s="27">
        <f>C23</f>
        <v>0</v>
      </c>
      <c r="D22" s="27">
        <f>D23</f>
        <v>0</v>
      </c>
      <c r="E22" s="27">
        <f t="shared" si="0"/>
        <v>0</v>
      </c>
      <c r="F22" s="27">
        <f>F23</f>
        <v>0</v>
      </c>
      <c r="G22" s="27">
        <f t="shared" si="4"/>
        <v>0</v>
      </c>
      <c r="H22" s="27">
        <f>H23</f>
        <v>0</v>
      </c>
      <c r="I22" s="27">
        <f t="shared" si="2"/>
        <v>0</v>
      </c>
      <c r="J22" s="27">
        <f>J23</f>
        <v>0</v>
      </c>
      <c r="K22" s="27">
        <f t="shared" si="3"/>
        <v>0</v>
      </c>
    </row>
    <row r="23" spans="1:11" ht="63" hidden="1">
      <c r="A23" s="24" t="s">
        <v>113</v>
      </c>
      <c r="B23" s="31" t="s">
        <v>114</v>
      </c>
      <c r="C23" s="34"/>
      <c r="D23" s="34"/>
      <c r="E23" s="34">
        <f t="shared" si="0"/>
        <v>0</v>
      </c>
      <c r="F23" s="34"/>
      <c r="G23" s="34">
        <f t="shared" si="4"/>
        <v>0</v>
      </c>
      <c r="H23" s="34"/>
      <c r="I23" s="34">
        <f t="shared" si="2"/>
        <v>0</v>
      </c>
      <c r="J23" s="34"/>
      <c r="K23" s="34">
        <f t="shared" si="3"/>
        <v>0</v>
      </c>
    </row>
    <row r="24" spans="1:11" ht="63.75" customHeight="1">
      <c r="A24" s="26" t="s">
        <v>82</v>
      </c>
      <c r="B24" s="30" t="s">
        <v>83</v>
      </c>
      <c r="C24" s="27">
        <f>C25</f>
        <v>1266235100</v>
      </c>
      <c r="D24" s="27">
        <f>D25</f>
        <v>0</v>
      </c>
      <c r="E24" s="27">
        <f t="shared" si="0"/>
        <v>1266235100</v>
      </c>
      <c r="F24" s="27">
        <f>F25</f>
        <v>0</v>
      </c>
      <c r="G24" s="27">
        <f t="shared" si="4"/>
        <v>1266235100</v>
      </c>
      <c r="H24" s="27">
        <f>H25</f>
        <v>0</v>
      </c>
      <c r="I24" s="27">
        <f t="shared" si="2"/>
        <v>1266235100</v>
      </c>
      <c r="J24" s="27">
        <f>J25</f>
        <v>0</v>
      </c>
      <c r="K24" s="27">
        <f t="shared" si="3"/>
        <v>1266235100</v>
      </c>
    </row>
    <row r="25" spans="1:11" ht="63">
      <c r="A25" s="24" t="s">
        <v>84</v>
      </c>
      <c r="B25" s="29" t="s">
        <v>85</v>
      </c>
      <c r="C25" s="23">
        <v>1266235100</v>
      </c>
      <c r="D25" s="23"/>
      <c r="E25" s="23">
        <f t="shared" si="0"/>
        <v>1266235100</v>
      </c>
      <c r="F25" s="23"/>
      <c r="G25" s="23">
        <f t="shared" si="4"/>
        <v>1266235100</v>
      </c>
      <c r="H25" s="23"/>
      <c r="I25" s="23">
        <f t="shared" si="2"/>
        <v>1266235100</v>
      </c>
      <c r="J25" s="23"/>
      <c r="K25" s="23">
        <f t="shared" si="3"/>
        <v>1266235100</v>
      </c>
    </row>
    <row r="26" spans="1:11" ht="47.25" hidden="1">
      <c r="A26" s="24"/>
      <c r="B26" s="32" t="s">
        <v>0</v>
      </c>
      <c r="C26" s="28">
        <v>0</v>
      </c>
      <c r="D26" s="28">
        <v>0</v>
      </c>
      <c r="E26" s="28">
        <f t="shared" si="0"/>
        <v>0</v>
      </c>
      <c r="F26" s="28">
        <v>0</v>
      </c>
      <c r="G26" s="28">
        <f t="shared" si="4"/>
        <v>0</v>
      </c>
      <c r="H26" s="28">
        <v>0</v>
      </c>
      <c r="I26" s="28">
        <f t="shared" si="2"/>
        <v>0</v>
      </c>
      <c r="J26" s="28">
        <v>0</v>
      </c>
      <c r="K26" s="28">
        <f t="shared" si="3"/>
        <v>0</v>
      </c>
    </row>
    <row r="27" spans="1:11" ht="63" hidden="1">
      <c r="A27" s="24"/>
      <c r="B27" s="29" t="s">
        <v>1</v>
      </c>
      <c r="C27" s="28">
        <v>0</v>
      </c>
      <c r="D27" s="28">
        <v>0</v>
      </c>
      <c r="E27" s="28">
        <f t="shared" si="0"/>
        <v>0</v>
      </c>
      <c r="F27" s="28">
        <v>0</v>
      </c>
      <c r="G27" s="28">
        <f t="shared" si="4"/>
        <v>0</v>
      </c>
      <c r="H27" s="28">
        <v>0</v>
      </c>
      <c r="I27" s="28">
        <f t="shared" si="2"/>
        <v>0</v>
      </c>
      <c r="J27" s="28">
        <v>0</v>
      </c>
      <c r="K27" s="28">
        <f t="shared" si="3"/>
        <v>0</v>
      </c>
    </row>
    <row r="28" spans="1:11" ht="31.5" hidden="1">
      <c r="A28" s="24"/>
      <c r="B28" s="29" t="s">
        <v>2</v>
      </c>
      <c r="C28" s="28">
        <v>0</v>
      </c>
      <c r="D28" s="28">
        <v>0</v>
      </c>
      <c r="E28" s="28">
        <f t="shared" si="0"/>
        <v>0</v>
      </c>
      <c r="F28" s="28">
        <v>0</v>
      </c>
      <c r="G28" s="28">
        <f t="shared" si="4"/>
        <v>0</v>
      </c>
      <c r="H28" s="28">
        <v>0</v>
      </c>
      <c r="I28" s="28">
        <f t="shared" si="2"/>
        <v>0</v>
      </c>
      <c r="J28" s="28">
        <v>0</v>
      </c>
      <c r="K28" s="28">
        <f t="shared" si="3"/>
        <v>0</v>
      </c>
    </row>
    <row r="29" spans="1:11" s="42" customFormat="1" ht="47.25" hidden="1">
      <c r="A29" s="39" t="s">
        <v>64</v>
      </c>
      <c r="B29" s="40" t="s">
        <v>68</v>
      </c>
      <c r="C29" s="41">
        <v>0</v>
      </c>
      <c r="D29" s="41">
        <v>0</v>
      </c>
      <c r="E29" s="41">
        <f t="shared" si="0"/>
        <v>0</v>
      </c>
      <c r="F29" s="41">
        <v>0</v>
      </c>
      <c r="G29" s="41">
        <f t="shared" si="4"/>
        <v>0</v>
      </c>
      <c r="H29" s="41">
        <v>0</v>
      </c>
      <c r="I29" s="41">
        <f t="shared" si="2"/>
        <v>0</v>
      </c>
      <c r="J29" s="41">
        <v>0</v>
      </c>
      <c r="K29" s="41">
        <f t="shared" si="3"/>
        <v>0</v>
      </c>
    </row>
    <row r="30" spans="1:11" s="42" customFormat="1" ht="47.25" hidden="1">
      <c r="A30" s="43" t="s">
        <v>65</v>
      </c>
      <c r="B30" s="44" t="s">
        <v>66</v>
      </c>
      <c r="C30" s="45">
        <v>0</v>
      </c>
      <c r="D30" s="45">
        <v>0</v>
      </c>
      <c r="E30" s="45">
        <f t="shared" si="0"/>
        <v>0</v>
      </c>
      <c r="F30" s="45">
        <v>0</v>
      </c>
      <c r="G30" s="45">
        <f t="shared" si="4"/>
        <v>0</v>
      </c>
      <c r="H30" s="45">
        <v>0</v>
      </c>
      <c r="I30" s="45">
        <f t="shared" si="2"/>
        <v>0</v>
      </c>
      <c r="J30" s="45">
        <v>0</v>
      </c>
      <c r="K30" s="45">
        <f t="shared" si="3"/>
        <v>0</v>
      </c>
    </row>
    <row r="31" spans="1:11" ht="47.25">
      <c r="A31" s="26" t="s">
        <v>86</v>
      </c>
      <c r="B31" s="30" t="s">
        <v>29</v>
      </c>
      <c r="C31" s="27">
        <f>C32</f>
        <v>112942000</v>
      </c>
      <c r="D31" s="27">
        <f>D32</f>
        <v>0</v>
      </c>
      <c r="E31" s="27">
        <f t="shared" si="0"/>
        <v>112942000</v>
      </c>
      <c r="F31" s="27">
        <f>F32</f>
        <v>0</v>
      </c>
      <c r="G31" s="27">
        <f t="shared" si="4"/>
        <v>112942000</v>
      </c>
      <c r="H31" s="27">
        <f>H32</f>
        <v>0</v>
      </c>
      <c r="I31" s="27">
        <f t="shared" si="2"/>
        <v>112942000</v>
      </c>
      <c r="J31" s="27">
        <f>J32</f>
        <v>0</v>
      </c>
      <c r="K31" s="27">
        <f t="shared" si="3"/>
        <v>112942000</v>
      </c>
    </row>
    <row r="32" spans="1:11" ht="47.25" customHeight="1">
      <c r="A32" s="24" t="s">
        <v>115</v>
      </c>
      <c r="B32" s="29" t="s">
        <v>120</v>
      </c>
      <c r="C32" s="23">
        <v>112942000</v>
      </c>
      <c r="D32" s="23"/>
      <c r="E32" s="23">
        <f t="shared" si="0"/>
        <v>112942000</v>
      </c>
      <c r="F32" s="23"/>
      <c r="G32" s="23">
        <f t="shared" si="4"/>
        <v>112942000</v>
      </c>
      <c r="H32" s="23"/>
      <c r="I32" s="23">
        <f t="shared" si="2"/>
        <v>112942000</v>
      </c>
      <c r="J32" s="23"/>
      <c r="K32" s="23">
        <f t="shared" si="3"/>
        <v>112942000</v>
      </c>
    </row>
    <row r="33" spans="1:11" ht="49.5" hidden="1" customHeight="1">
      <c r="A33" s="26" t="s">
        <v>47</v>
      </c>
      <c r="B33" s="38" t="s">
        <v>32</v>
      </c>
      <c r="C33" s="27">
        <v>0</v>
      </c>
      <c r="D33" s="27">
        <v>0</v>
      </c>
      <c r="E33" s="27">
        <f t="shared" si="0"/>
        <v>0</v>
      </c>
      <c r="F33" s="27">
        <v>0</v>
      </c>
      <c r="G33" s="27">
        <f t="shared" si="4"/>
        <v>0</v>
      </c>
      <c r="H33" s="27">
        <v>0</v>
      </c>
      <c r="I33" s="27">
        <f t="shared" si="2"/>
        <v>0</v>
      </c>
      <c r="J33" s="27">
        <v>0</v>
      </c>
      <c r="K33" s="27">
        <f t="shared" si="3"/>
        <v>0</v>
      </c>
    </row>
    <row r="34" spans="1:11" ht="47.25" hidden="1">
      <c r="A34" s="24" t="s">
        <v>48</v>
      </c>
      <c r="B34" s="31" t="s">
        <v>55</v>
      </c>
      <c r="C34" s="28">
        <v>0</v>
      </c>
      <c r="D34" s="28">
        <v>0</v>
      </c>
      <c r="E34" s="28">
        <f t="shared" si="0"/>
        <v>0</v>
      </c>
      <c r="F34" s="28">
        <v>0</v>
      </c>
      <c r="G34" s="28">
        <f t="shared" si="4"/>
        <v>0</v>
      </c>
      <c r="H34" s="28">
        <v>0</v>
      </c>
      <c r="I34" s="28">
        <f t="shared" si="2"/>
        <v>0</v>
      </c>
      <c r="J34" s="28">
        <v>0</v>
      </c>
      <c r="K34" s="28">
        <f t="shared" si="3"/>
        <v>0</v>
      </c>
    </row>
    <row r="35" spans="1:11" ht="46.5" customHeight="1">
      <c r="A35" s="26" t="s">
        <v>87</v>
      </c>
      <c r="B35" s="30" t="s">
        <v>105</v>
      </c>
      <c r="C35" s="37">
        <f>C40-C36</f>
        <v>860000</v>
      </c>
      <c r="D35" s="37">
        <f>D40-D36</f>
        <v>0</v>
      </c>
      <c r="E35" s="37">
        <f t="shared" si="0"/>
        <v>860000</v>
      </c>
      <c r="F35" s="37">
        <f>F40-F36</f>
        <v>0</v>
      </c>
      <c r="G35" s="37">
        <f t="shared" si="4"/>
        <v>860000</v>
      </c>
      <c r="H35" s="37">
        <f>H40-H36</f>
        <v>0</v>
      </c>
      <c r="I35" s="37">
        <f t="shared" si="2"/>
        <v>860000</v>
      </c>
      <c r="J35" s="37">
        <f>J40-J36</f>
        <v>0</v>
      </c>
      <c r="K35" s="37">
        <f t="shared" si="3"/>
        <v>860000</v>
      </c>
    </row>
    <row r="36" spans="1:11" ht="33" customHeight="1">
      <c r="A36" s="49" t="s">
        <v>89</v>
      </c>
      <c r="B36" s="60" t="s">
        <v>137</v>
      </c>
      <c r="C36" s="51">
        <f>C37+C38+C39</f>
        <v>827000000</v>
      </c>
      <c r="D36" s="51">
        <f>D37+D38+D39</f>
        <v>0</v>
      </c>
      <c r="E36" s="51">
        <f t="shared" si="0"/>
        <v>827000000</v>
      </c>
      <c r="F36" s="51">
        <f>F37+F38+F39</f>
        <v>0</v>
      </c>
      <c r="G36" s="51">
        <f t="shared" si="4"/>
        <v>827000000</v>
      </c>
      <c r="H36" s="51">
        <f>H37+H38+H39</f>
        <v>0</v>
      </c>
      <c r="I36" s="51">
        <f t="shared" si="2"/>
        <v>827000000</v>
      </c>
      <c r="J36" s="51">
        <f>J37+J38+J39</f>
        <v>0</v>
      </c>
      <c r="K36" s="27">
        <f t="shared" si="3"/>
        <v>827000000</v>
      </c>
    </row>
    <row r="37" spans="1:11" s="46" customFormat="1" ht="63" hidden="1">
      <c r="A37" s="52" t="s">
        <v>98</v>
      </c>
      <c r="B37" s="53" t="s">
        <v>99</v>
      </c>
      <c r="C37" s="54"/>
      <c r="D37" s="54"/>
      <c r="E37" s="54">
        <f t="shared" si="0"/>
        <v>0</v>
      </c>
      <c r="F37" s="54"/>
      <c r="G37" s="54">
        <f t="shared" si="4"/>
        <v>0</v>
      </c>
      <c r="H37" s="54"/>
      <c r="I37" s="54">
        <f t="shared" si="2"/>
        <v>0</v>
      </c>
      <c r="J37" s="54"/>
      <c r="K37" s="23">
        <f t="shared" si="3"/>
        <v>0</v>
      </c>
    </row>
    <row r="38" spans="1:11" ht="78.75">
      <c r="A38" s="52" t="s">
        <v>102</v>
      </c>
      <c r="B38" s="53" t="s">
        <v>119</v>
      </c>
      <c r="C38" s="54">
        <v>50000000</v>
      </c>
      <c r="D38" s="54"/>
      <c r="E38" s="54">
        <f t="shared" si="0"/>
        <v>50000000</v>
      </c>
      <c r="F38" s="54"/>
      <c r="G38" s="54">
        <f t="shared" si="4"/>
        <v>50000000</v>
      </c>
      <c r="H38" s="54"/>
      <c r="I38" s="54">
        <f t="shared" si="2"/>
        <v>50000000</v>
      </c>
      <c r="J38" s="54"/>
      <c r="K38" s="23">
        <f t="shared" si="3"/>
        <v>50000000</v>
      </c>
    </row>
    <row r="39" spans="1:11" s="25" customFormat="1" ht="78.75">
      <c r="A39" s="52" t="s">
        <v>107</v>
      </c>
      <c r="B39" s="53" t="s">
        <v>118</v>
      </c>
      <c r="C39" s="54">
        <v>777000000</v>
      </c>
      <c r="D39" s="54"/>
      <c r="E39" s="54">
        <f t="shared" si="0"/>
        <v>777000000</v>
      </c>
      <c r="F39" s="54"/>
      <c r="G39" s="54">
        <f t="shared" si="4"/>
        <v>777000000</v>
      </c>
      <c r="H39" s="54"/>
      <c r="I39" s="54">
        <f t="shared" si="2"/>
        <v>777000000</v>
      </c>
      <c r="J39" s="54"/>
      <c r="K39" s="23">
        <f t="shared" si="3"/>
        <v>777000000</v>
      </c>
    </row>
    <row r="40" spans="1:11" ht="49.5" customHeight="1">
      <c r="A40" s="49" t="s">
        <v>88</v>
      </c>
      <c r="B40" s="50" t="s">
        <v>109</v>
      </c>
      <c r="C40" s="51">
        <f>SUM(C41:C45)</f>
        <v>827860000</v>
      </c>
      <c r="D40" s="51">
        <f>SUM(D41:D45)</f>
        <v>0</v>
      </c>
      <c r="E40" s="51">
        <f t="shared" si="0"/>
        <v>827860000</v>
      </c>
      <c r="F40" s="51">
        <f>SUM(F41:F45)</f>
        <v>0</v>
      </c>
      <c r="G40" s="51">
        <f t="shared" si="4"/>
        <v>827860000</v>
      </c>
      <c r="H40" s="51">
        <f>SUM(H41:H45)</f>
        <v>0</v>
      </c>
      <c r="I40" s="51">
        <f t="shared" si="2"/>
        <v>827860000</v>
      </c>
      <c r="J40" s="51">
        <f>SUM(J41:J45)</f>
        <v>0</v>
      </c>
      <c r="K40" s="27">
        <f t="shared" si="3"/>
        <v>827860000</v>
      </c>
    </row>
    <row r="41" spans="1:11" ht="78.75" hidden="1">
      <c r="A41" s="52" t="s">
        <v>125</v>
      </c>
      <c r="B41" s="53" t="s">
        <v>126</v>
      </c>
      <c r="C41" s="54"/>
      <c r="D41" s="54"/>
      <c r="E41" s="54">
        <f t="shared" si="0"/>
        <v>0</v>
      </c>
      <c r="F41" s="54"/>
      <c r="G41" s="54">
        <f t="shared" si="4"/>
        <v>0</v>
      </c>
      <c r="H41" s="54"/>
      <c r="I41" s="54">
        <f t="shared" si="2"/>
        <v>0</v>
      </c>
      <c r="J41" s="54"/>
      <c r="K41" s="23">
        <f t="shared" si="3"/>
        <v>0</v>
      </c>
    </row>
    <row r="42" spans="1:11" ht="78.75">
      <c r="A42" s="52" t="s">
        <v>127</v>
      </c>
      <c r="B42" s="53" t="s">
        <v>131</v>
      </c>
      <c r="C42" s="54">
        <v>860000</v>
      </c>
      <c r="D42" s="54"/>
      <c r="E42" s="54">
        <f t="shared" si="0"/>
        <v>860000</v>
      </c>
      <c r="F42" s="54"/>
      <c r="G42" s="54">
        <f t="shared" si="4"/>
        <v>860000</v>
      </c>
      <c r="H42" s="54"/>
      <c r="I42" s="54">
        <f t="shared" si="2"/>
        <v>860000</v>
      </c>
      <c r="J42" s="54"/>
      <c r="K42" s="23">
        <f t="shared" si="3"/>
        <v>860000</v>
      </c>
    </row>
    <row r="43" spans="1:11" s="25" customFormat="1" ht="63" hidden="1">
      <c r="A43" s="52" t="s">
        <v>100</v>
      </c>
      <c r="B43" s="53" t="s">
        <v>101</v>
      </c>
      <c r="C43" s="54"/>
      <c r="D43" s="54"/>
      <c r="E43" s="54">
        <f t="shared" si="0"/>
        <v>0</v>
      </c>
      <c r="F43" s="54"/>
      <c r="G43" s="54">
        <f t="shared" si="4"/>
        <v>0</v>
      </c>
      <c r="H43" s="54"/>
      <c r="I43" s="54">
        <f t="shared" si="2"/>
        <v>0</v>
      </c>
      <c r="J43" s="54"/>
      <c r="K43" s="23">
        <f t="shared" si="3"/>
        <v>0</v>
      </c>
    </row>
    <row r="44" spans="1:11" ht="79.5" customHeight="1">
      <c r="A44" s="52" t="s">
        <v>103</v>
      </c>
      <c r="B44" s="53" t="s">
        <v>116</v>
      </c>
      <c r="C44" s="54">
        <v>50000000</v>
      </c>
      <c r="D44" s="54"/>
      <c r="E44" s="54">
        <f t="shared" si="0"/>
        <v>50000000</v>
      </c>
      <c r="F44" s="54"/>
      <c r="G44" s="54">
        <f t="shared" si="4"/>
        <v>50000000</v>
      </c>
      <c r="H44" s="54"/>
      <c r="I44" s="54">
        <f t="shared" si="2"/>
        <v>50000000</v>
      </c>
      <c r="J44" s="54"/>
      <c r="K44" s="23">
        <f t="shared" si="3"/>
        <v>50000000</v>
      </c>
    </row>
    <row r="45" spans="1:11" s="25" customFormat="1" ht="79.5" customHeight="1">
      <c r="A45" s="52" t="s">
        <v>108</v>
      </c>
      <c r="B45" s="59" t="s">
        <v>117</v>
      </c>
      <c r="C45" s="54">
        <v>777000000</v>
      </c>
      <c r="D45" s="54"/>
      <c r="E45" s="54">
        <f t="shared" si="0"/>
        <v>777000000</v>
      </c>
      <c r="F45" s="54"/>
      <c r="G45" s="54">
        <f t="shared" si="4"/>
        <v>777000000</v>
      </c>
      <c r="H45" s="54"/>
      <c r="I45" s="54">
        <f t="shared" si="2"/>
        <v>777000000</v>
      </c>
      <c r="J45" s="54"/>
      <c r="K45" s="23">
        <f t="shared" si="3"/>
        <v>777000000</v>
      </c>
    </row>
    <row r="46" spans="1:11" s="21" customFormat="1" ht="31.5">
      <c r="A46" s="26" t="s">
        <v>90</v>
      </c>
      <c r="B46" s="32" t="s">
        <v>91</v>
      </c>
      <c r="C46" s="27">
        <f>C48-C47</f>
        <v>0</v>
      </c>
      <c r="D46" s="27">
        <f>D48-D47</f>
        <v>1356496356.74</v>
      </c>
      <c r="E46" s="27">
        <f t="shared" si="0"/>
        <v>1356496356.74</v>
      </c>
      <c r="F46" s="27">
        <f>F48-F47</f>
        <v>0</v>
      </c>
      <c r="G46" s="27">
        <f t="shared" si="4"/>
        <v>1356496356.74</v>
      </c>
      <c r="H46" s="27">
        <f>H48-H47</f>
        <v>144817087</v>
      </c>
      <c r="I46" s="27">
        <f>G46+H46</f>
        <v>1501313443.74</v>
      </c>
      <c r="J46" s="27">
        <f>J48-J47</f>
        <v>0</v>
      </c>
      <c r="K46" s="27">
        <f t="shared" si="3"/>
        <v>1501313443.74</v>
      </c>
    </row>
    <row r="47" spans="1:11" s="21" customFormat="1" ht="32.25" customHeight="1">
      <c r="A47" s="24" t="s">
        <v>94</v>
      </c>
      <c r="B47" s="53" t="s">
        <v>95</v>
      </c>
      <c r="C47" s="23">
        <v>52072694748</v>
      </c>
      <c r="D47" s="23"/>
      <c r="E47" s="57">
        <f>40206386683.1+E12+E17+E31+E40</f>
        <v>53349866997.099998</v>
      </c>
      <c r="F47" s="57"/>
      <c r="G47" s="57">
        <f>40206386683.1+G12+G17+G31+G40</f>
        <v>53609866997.099998</v>
      </c>
      <c r="H47" s="57"/>
      <c r="I47" s="54">
        <f>43334563948.06+I12+I17+I31+I40</f>
        <v>57232795023.059998</v>
      </c>
      <c r="J47" s="54">
        <f>115000000-7462500</f>
        <v>107537500</v>
      </c>
      <c r="K47" s="23">
        <f t="shared" si="3"/>
        <v>57340332523.059998</v>
      </c>
    </row>
    <row r="48" spans="1:11" s="21" customFormat="1" ht="30.75" customHeight="1">
      <c r="A48" s="24" t="s">
        <v>96</v>
      </c>
      <c r="B48" s="53" t="s">
        <v>97</v>
      </c>
      <c r="C48" s="23">
        <v>52072694748</v>
      </c>
      <c r="D48" s="23">
        <f>9064307+254673369+85515327.74+995165894+65436629-53359170</f>
        <v>1356496356.74</v>
      </c>
      <c r="E48" s="57">
        <f>46113128254+E14+E19+E24+E36</f>
        <v>54706363354</v>
      </c>
      <c r="F48" s="57"/>
      <c r="G48" s="57">
        <f>46373128254+G14+G19+G24+G36</f>
        <v>54966363354</v>
      </c>
      <c r="H48" s="57">
        <f>1972428+19937082-25725030+64028568+73596648+9136000+1871391</f>
        <v>144817087</v>
      </c>
      <c r="I48" s="54">
        <f>50140873367+I14+I19+I24+I36</f>
        <v>58734108467</v>
      </c>
      <c r="J48" s="54">
        <v>107537500</v>
      </c>
      <c r="K48" s="23">
        <f t="shared" si="3"/>
        <v>58841645967</v>
      </c>
    </row>
    <row r="49" spans="1:11" ht="15.75" hidden="1">
      <c r="A49" s="24"/>
      <c r="B49" s="31"/>
      <c r="C49" s="24">
        <v>0</v>
      </c>
      <c r="D49" s="24">
        <v>0</v>
      </c>
      <c r="E49" s="24">
        <f t="shared" si="0"/>
        <v>0</v>
      </c>
      <c r="F49" s="24">
        <v>0</v>
      </c>
      <c r="G49" s="24">
        <f>E49+F49</f>
        <v>0</v>
      </c>
      <c r="H49" s="24">
        <v>0</v>
      </c>
      <c r="I49" s="24">
        <f t="shared" si="2"/>
        <v>0</v>
      </c>
      <c r="J49" s="24">
        <v>0</v>
      </c>
      <c r="K49" s="24">
        <f t="shared" si="3"/>
        <v>0</v>
      </c>
    </row>
    <row r="50" spans="1:11" ht="16.5" customHeight="1">
      <c r="A50" s="24"/>
      <c r="B50" s="30" t="s">
        <v>133</v>
      </c>
      <c r="C50" s="27">
        <f>C11+C16+C21+C31+C35+C46</f>
        <v>4131094182</v>
      </c>
      <c r="D50" s="27">
        <f>D11+D16+D21+D31+D35+D46</f>
        <v>1775647388.74</v>
      </c>
      <c r="E50" s="27">
        <f t="shared" si="0"/>
        <v>5906741570.7399998</v>
      </c>
      <c r="F50" s="27">
        <f>F11+F16+F21+F31+F35+F46</f>
        <v>260000000</v>
      </c>
      <c r="G50" s="27">
        <f>E50+F50</f>
        <v>6166741570.7399998</v>
      </c>
      <c r="H50" s="27">
        <f>H11+H16+H21+H31+H35+H46</f>
        <v>639567848</v>
      </c>
      <c r="I50" s="27">
        <f t="shared" si="2"/>
        <v>6806309418.7399998</v>
      </c>
      <c r="J50" s="27">
        <f>J11+J16+J21+J31+J35+J46</f>
        <v>-7462500</v>
      </c>
      <c r="K50" s="27">
        <f t="shared" si="3"/>
        <v>6798846918.7399998</v>
      </c>
    </row>
    <row r="51" spans="1:11" ht="15.75" hidden="1">
      <c r="B51" s="55" t="s">
        <v>138</v>
      </c>
      <c r="C51" s="56">
        <v>4131094182</v>
      </c>
      <c r="D51" s="56"/>
      <c r="E51" s="56"/>
      <c r="F51" s="56"/>
      <c r="G51" s="56"/>
      <c r="H51" s="56"/>
      <c r="I51" s="56"/>
      <c r="J51" s="56"/>
      <c r="K51" s="64"/>
    </row>
    <row r="52" spans="1:11" ht="12.75" hidden="1" customHeight="1">
      <c r="E52" s="58">
        <v>5839229320.8999996</v>
      </c>
      <c r="G52" s="58">
        <v>5839229320.8999996</v>
      </c>
      <c r="H52" s="58"/>
      <c r="I52" s="58"/>
      <c r="J52" s="58"/>
      <c r="K52" s="27"/>
    </row>
    <row r="53" spans="1:11" ht="12.75" hidden="1" customHeight="1">
      <c r="B53" s="48" t="s">
        <v>121</v>
      </c>
      <c r="D53" s="23">
        <v>65436629</v>
      </c>
      <c r="F53" s="23">
        <v>65436629</v>
      </c>
    </row>
    <row r="54" spans="1:11" ht="12.75" hidden="1" customHeight="1">
      <c r="B54" s="48" t="s">
        <v>122</v>
      </c>
      <c r="D54" s="23"/>
      <c r="F54" s="23"/>
    </row>
    <row r="55" spans="1:11" ht="12.75" hidden="1" customHeight="1">
      <c r="B55" s="48" t="s">
        <v>123</v>
      </c>
      <c r="D55" s="23">
        <v>9064307</v>
      </c>
      <c r="F55" s="23">
        <v>9064307</v>
      </c>
    </row>
    <row r="56" spans="1:11" ht="15.75" hidden="1">
      <c r="B56" s="48" t="s">
        <v>128</v>
      </c>
      <c r="C56" s="36"/>
      <c r="D56" s="23"/>
      <c r="E56" s="36"/>
      <c r="F56" s="23"/>
      <c r="G56" s="36"/>
      <c r="H56" s="36"/>
      <c r="I56" s="36"/>
      <c r="J56" s="36"/>
      <c r="K56" s="36"/>
    </row>
    <row r="57" spans="1:11" ht="15.75" hidden="1">
      <c r="B57" s="48" t="s">
        <v>129</v>
      </c>
      <c r="C57" s="36"/>
      <c r="D57" s="57">
        <f>1223767.2+78948000+914994127.12</f>
        <v>995165894.32000005</v>
      </c>
      <c r="E57" s="36"/>
      <c r="F57" s="57">
        <f>1223767.2+78948000+914994127.12</f>
        <v>995165894.32000005</v>
      </c>
      <c r="G57" s="36"/>
      <c r="H57" s="36"/>
      <c r="I57" s="36"/>
      <c r="J57" s="36"/>
      <c r="K57" s="36"/>
    </row>
    <row r="58" spans="1:11" ht="15.75" hidden="1">
      <c r="B58" s="48" t="s">
        <v>140</v>
      </c>
      <c r="D58" s="23">
        <f>85515327.74-53359170</f>
        <v>32156157.739999995</v>
      </c>
      <c r="F58" s="23">
        <f>85515327.74-53359170</f>
        <v>32156157.739999995</v>
      </c>
    </row>
    <row r="59" spans="1:11" ht="15.75" hidden="1">
      <c r="B59" s="48" t="s">
        <v>130</v>
      </c>
      <c r="D59" s="23">
        <v>254673369</v>
      </c>
      <c r="F59" s="23">
        <v>254673369</v>
      </c>
    </row>
    <row r="60" spans="1:11" ht="15.75" hidden="1">
      <c r="D60" s="23"/>
      <c r="F60" s="23"/>
    </row>
    <row r="61" spans="1:11" ht="15.75" hidden="1">
      <c r="D61" s="23"/>
      <c r="F61" s="23"/>
    </row>
    <row r="62" spans="1:11" ht="15.75" hidden="1">
      <c r="B62" s="48" t="s">
        <v>124</v>
      </c>
      <c r="D62" s="23">
        <f>SUM(D53:D60)</f>
        <v>1356496357.0599999</v>
      </c>
      <c r="F62" s="23">
        <f>SUM(F53:F60)</f>
        <v>1356496357.0599999</v>
      </c>
    </row>
    <row r="63" spans="1:11" hidden="1">
      <c r="D63" s="36">
        <f>D50-D62</f>
        <v>419151031.68000007</v>
      </c>
      <c r="F63" s="36">
        <f>F50-F62</f>
        <v>-1096496357.0599999</v>
      </c>
    </row>
    <row r="64" spans="1:11" ht="15.75" hidden="1">
      <c r="E64" s="58">
        <v>5906741570.8999996</v>
      </c>
      <c r="G64" s="58">
        <v>5906741570.8999996</v>
      </c>
      <c r="H64" s="58"/>
      <c r="I64" s="58"/>
      <c r="J64" s="58"/>
      <c r="K64" s="27"/>
    </row>
    <row r="65" spans="9:11" ht="15.75" hidden="1">
      <c r="I65" s="61">
        <v>-6806309419</v>
      </c>
      <c r="J65" s="61"/>
      <c r="K65" s="61"/>
    </row>
  </sheetData>
  <mergeCells count="7">
    <mergeCell ref="A9:B9"/>
    <mergeCell ref="A1:K1"/>
    <mergeCell ref="A2:K2"/>
    <mergeCell ref="A3:K3"/>
    <mergeCell ref="A6:K6"/>
    <mergeCell ref="A7:K7"/>
    <mergeCell ref="A8:K8"/>
  </mergeCells>
  <phoneticPr fontId="0" type="noConversion"/>
  <printOptions horizontalCentered="1"/>
  <pageMargins left="0.59055118110236227" right="0.23622047244094491" top="1.1811023622047245" bottom="0.59055118110236227" header="0.78740157480314965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2012-05-30T11:22:29Z</cp:lastPrinted>
  <dcterms:created xsi:type="dcterms:W3CDTF">2002-10-06T09:19:10Z</dcterms:created>
  <dcterms:modified xsi:type="dcterms:W3CDTF">2012-06-04T07:00:34Z</dcterms:modified>
</cp:coreProperties>
</file>