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_FilterDatabase" localSheetId="0" hidden="1">Лист1!$A$1:$A$146</definedName>
    <definedName name="_xlnm.Print_Titles" localSheetId="0">Лист1!$8:$8</definedName>
    <definedName name="_xlnm.Print_Area" localSheetId="0">Лист1!$A$1:$J$143</definedName>
  </definedNames>
  <calcPr calcId="114210" fullCalcOnLoad="1"/>
</workbook>
</file>

<file path=xl/calcChain.xml><?xml version="1.0" encoding="utf-8"?>
<calcChain xmlns="http://schemas.openxmlformats.org/spreadsheetml/2006/main">
  <c r="I156" i="1"/>
  <c r="I11"/>
  <c r="I139"/>
  <c r="I124"/>
  <c r="I97"/>
  <c r="I54"/>
  <c r="I51"/>
  <c r="I47"/>
  <c r="I45"/>
  <c r="I42"/>
  <c r="I40"/>
  <c r="I38"/>
  <c r="I34"/>
  <c r="I32"/>
  <c r="I28"/>
  <c r="I25"/>
  <c r="I23"/>
  <c r="I21"/>
  <c r="I18"/>
  <c r="I16"/>
  <c r="I14"/>
  <c r="I10"/>
  <c r="I137"/>
  <c r="J92"/>
  <c r="I50"/>
  <c r="I49"/>
  <c r="J49"/>
  <c r="I9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G124"/>
  <c r="G150"/>
  <c r="G97"/>
  <c r="G51"/>
  <c r="G77"/>
  <c r="G54"/>
  <c r="H79"/>
  <c r="H67"/>
  <c r="G151"/>
  <c r="H136"/>
  <c r="H135"/>
  <c r="H134"/>
  <c r="H96"/>
  <c r="H95"/>
  <c r="G154"/>
  <c r="G148"/>
  <c r="G149"/>
  <c r="G152"/>
  <c r="G147"/>
  <c r="G156"/>
  <c r="F120"/>
  <c r="H120"/>
  <c r="G139"/>
  <c r="G137"/>
  <c r="G47"/>
  <c r="G45"/>
  <c r="G42"/>
  <c r="G40"/>
  <c r="G38"/>
  <c r="G34"/>
  <c r="G32"/>
  <c r="G28"/>
  <c r="G23"/>
  <c r="G21"/>
  <c r="G18"/>
  <c r="G16"/>
  <c r="G14"/>
  <c r="G11"/>
  <c r="G10"/>
  <c r="E150"/>
  <c r="D12"/>
  <c r="E54"/>
  <c r="E137"/>
  <c r="D137"/>
  <c r="F138"/>
  <c r="H138"/>
  <c r="H137"/>
  <c r="F94"/>
  <c r="H94"/>
  <c r="F93"/>
  <c r="H93"/>
  <c r="E147"/>
  <c r="F142"/>
  <c r="H142"/>
  <c r="F141"/>
  <c r="H141"/>
  <c r="F133"/>
  <c r="H133"/>
  <c r="F132"/>
  <c r="H132"/>
  <c r="F131"/>
  <c r="H131"/>
  <c r="F130"/>
  <c r="H130"/>
  <c r="F129"/>
  <c r="H129"/>
  <c r="F128"/>
  <c r="H128"/>
  <c r="F127"/>
  <c r="H127"/>
  <c r="F126"/>
  <c r="H126"/>
  <c r="F125"/>
  <c r="H125"/>
  <c r="F123"/>
  <c r="H123"/>
  <c r="F122"/>
  <c r="H122"/>
  <c r="F121"/>
  <c r="H121"/>
  <c r="F119"/>
  <c r="H119"/>
  <c r="F118"/>
  <c r="H118"/>
  <c r="F117"/>
  <c r="H117"/>
  <c r="F116"/>
  <c r="H116"/>
  <c r="F115"/>
  <c r="H115"/>
  <c r="F114"/>
  <c r="H114"/>
  <c r="F113"/>
  <c r="H113"/>
  <c r="F112"/>
  <c r="H112"/>
  <c r="F111"/>
  <c r="H111"/>
  <c r="F110"/>
  <c r="H110"/>
  <c r="F109"/>
  <c r="H109"/>
  <c r="F108"/>
  <c r="H108"/>
  <c r="F107"/>
  <c r="H107"/>
  <c r="F106"/>
  <c r="H106"/>
  <c r="F105"/>
  <c r="H105"/>
  <c r="F104"/>
  <c r="H104"/>
  <c r="F103"/>
  <c r="H103"/>
  <c r="F102"/>
  <c r="H102"/>
  <c r="F101"/>
  <c r="H101"/>
  <c r="F100"/>
  <c r="H100"/>
  <c r="F99"/>
  <c r="H99"/>
  <c r="F98"/>
  <c r="H98"/>
  <c r="F91"/>
  <c r="H91"/>
  <c r="F90"/>
  <c r="H90"/>
  <c r="F89"/>
  <c r="H89"/>
  <c r="F88"/>
  <c r="H88"/>
  <c r="F87"/>
  <c r="H87"/>
  <c r="F86"/>
  <c r="H86"/>
  <c r="F85"/>
  <c r="H85"/>
  <c r="F84"/>
  <c r="H84"/>
  <c r="F83"/>
  <c r="H83"/>
  <c r="F82"/>
  <c r="H82"/>
  <c r="F81"/>
  <c r="H81"/>
  <c r="F80"/>
  <c r="H80"/>
  <c r="F78"/>
  <c r="H78"/>
  <c r="F77"/>
  <c r="H77"/>
  <c r="F76"/>
  <c r="H76"/>
  <c r="F75"/>
  <c r="H75"/>
  <c r="F74"/>
  <c r="H74"/>
  <c r="F73"/>
  <c r="H73"/>
  <c r="F72"/>
  <c r="H72"/>
  <c r="F71"/>
  <c r="H71"/>
  <c r="F70"/>
  <c r="H70"/>
  <c r="F69"/>
  <c r="H69"/>
  <c r="F68"/>
  <c r="H68"/>
  <c r="F66"/>
  <c r="H66"/>
  <c r="F65"/>
  <c r="H65"/>
  <c r="F64"/>
  <c r="H64"/>
  <c r="F63"/>
  <c r="H63"/>
  <c r="F62"/>
  <c r="H62"/>
  <c r="F61"/>
  <c r="H61"/>
  <c r="F60"/>
  <c r="H60"/>
  <c r="F59"/>
  <c r="H59"/>
  <c r="F58"/>
  <c r="H58"/>
  <c r="F57"/>
  <c r="H57"/>
  <c r="F56"/>
  <c r="H56"/>
  <c r="F55"/>
  <c r="H55"/>
  <c r="F53"/>
  <c r="H53"/>
  <c r="F52"/>
  <c r="H52"/>
  <c r="F48"/>
  <c r="H48"/>
  <c r="F46"/>
  <c r="H46"/>
  <c r="F44"/>
  <c r="H44"/>
  <c r="F43"/>
  <c r="H43"/>
  <c r="F41"/>
  <c r="H41"/>
  <c r="F39"/>
  <c r="H39"/>
  <c r="F37"/>
  <c r="H37"/>
  <c r="F36"/>
  <c r="H36"/>
  <c r="F35"/>
  <c r="H35"/>
  <c r="F33"/>
  <c r="H33"/>
  <c r="F31"/>
  <c r="H31"/>
  <c r="F30"/>
  <c r="H30"/>
  <c r="F29"/>
  <c r="H29"/>
  <c r="F27"/>
  <c r="H27"/>
  <c r="F26"/>
  <c r="H26"/>
  <c r="F24"/>
  <c r="H24"/>
  <c r="F22"/>
  <c r="H22"/>
  <c r="F20"/>
  <c r="H20"/>
  <c r="F19"/>
  <c r="H19"/>
  <c r="F17"/>
  <c r="H17"/>
  <c r="F15"/>
  <c r="H15"/>
  <c r="F13"/>
  <c r="H13"/>
  <c r="E42"/>
  <c r="E40"/>
  <c r="E12"/>
  <c r="F12"/>
  <c r="H12"/>
  <c r="J12"/>
  <c r="E139"/>
  <c r="E124"/>
  <c r="E97"/>
  <c r="E51"/>
  <c r="E47"/>
  <c r="E45"/>
  <c r="E38"/>
  <c r="E34"/>
  <c r="E32"/>
  <c r="E28"/>
  <c r="E23"/>
  <c r="E21"/>
  <c r="E18"/>
  <c r="E16"/>
  <c r="E14"/>
  <c r="D140"/>
  <c r="D139"/>
  <c r="D47"/>
  <c r="F47"/>
  <c r="H47"/>
  <c r="D45"/>
  <c r="D42"/>
  <c r="F42"/>
  <c r="H42"/>
  <c r="D38"/>
  <c r="D34"/>
  <c r="D32"/>
  <c r="D28"/>
  <c r="D23"/>
  <c r="D21"/>
  <c r="D18"/>
  <c r="D16"/>
  <c r="F16"/>
  <c r="H16"/>
  <c r="D14"/>
  <c r="D51"/>
  <c r="D54"/>
  <c r="D124"/>
  <c r="F124"/>
  <c r="H124"/>
  <c r="D97"/>
  <c r="F97"/>
  <c r="H97"/>
  <c r="D11"/>
  <c r="D10"/>
  <c r="D156"/>
  <c r="G25"/>
  <c r="F137"/>
  <c r="E50"/>
  <c r="E49"/>
  <c r="F14"/>
  <c r="H14"/>
  <c r="E156"/>
  <c r="F38"/>
  <c r="H38"/>
  <c r="F51"/>
  <c r="H51"/>
  <c r="E25"/>
  <c r="D50"/>
  <c r="F50"/>
  <c r="D40"/>
  <c r="F21"/>
  <c r="H21"/>
  <c r="F34"/>
  <c r="H34"/>
  <c r="F140"/>
  <c r="H140"/>
  <c r="F28"/>
  <c r="H28"/>
  <c r="F18"/>
  <c r="H18"/>
  <c r="F45"/>
  <c r="H45"/>
  <c r="E11"/>
  <c r="E10"/>
  <c r="F54"/>
  <c r="F11"/>
  <c r="I143"/>
  <c r="I157"/>
  <c r="J50"/>
  <c r="F23"/>
  <c r="H23"/>
  <c r="F32"/>
  <c r="H32"/>
  <c r="F139"/>
  <c r="H139"/>
  <c r="D25"/>
  <c r="F10"/>
  <c r="H10"/>
  <c r="J10"/>
  <c r="H11"/>
  <c r="J11"/>
  <c r="H153"/>
  <c r="F25"/>
  <c r="H25"/>
  <c r="F40"/>
  <c r="H40"/>
  <c r="E9"/>
  <c r="E143"/>
  <c r="E157"/>
  <c r="D9"/>
  <c r="G9"/>
  <c r="G50"/>
  <c r="G49"/>
  <c r="H54"/>
  <c r="D49"/>
  <c r="F49"/>
  <c r="H49"/>
  <c r="F9"/>
  <c r="H9"/>
  <c r="J9"/>
  <c r="D143"/>
  <c r="G143"/>
  <c r="G157"/>
  <c r="H50"/>
  <c r="D145"/>
  <c r="F143"/>
  <c r="H143"/>
  <c r="J143"/>
</calcChain>
</file>

<file path=xl/sharedStrings.xml><?xml version="1.0" encoding="utf-8"?>
<sst xmlns="http://schemas.openxmlformats.org/spreadsheetml/2006/main" count="296" uniqueCount="292">
  <si>
    <t>к Закону Ярославской области</t>
  </si>
  <si>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</si>
  <si>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</si>
  <si>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</si>
  <si>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</si>
  <si>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</si>
  <si>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</si>
  <si>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</si>
  <si>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</si>
  <si>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</si>
  <si>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</si>
  <si>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</si>
  <si>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</si>
  <si>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</si>
  <si>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</si>
  <si>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</si>
  <si>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</si>
  <si>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</si>
  <si>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</si>
  <si>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</si>
  <si>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</si>
  <si>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</si>
  <si>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</si>
  <si>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</si>
  <si>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</si>
  <si>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</si>
  <si>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</si>
  <si>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</si>
  <si>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</si>
  <si>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</si>
  <si>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</si>
  <si>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</si>
  <si>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</si>
  <si>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</si>
  <si>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</si>
  <si>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</si>
  <si>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</si>
  <si>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</si>
  <si>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</si>
  <si>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</si>
  <si>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</si>
  <si>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</si>
  <si>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</si>
  <si>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</si>
  <si>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</si>
  <si>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</si>
  <si>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</si>
  <si>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</si>
  <si>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</si>
  <si>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</si>
  <si>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</si>
  <si>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</si>
  <si>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</si>
  <si>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</si>
  <si>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</si>
  <si>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</si>
  <si>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</si>
  <si>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</si>
  <si>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</si>
  <si>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</si>
  <si>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</si>
  <si>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</si>
  <si>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субъектов Российской Федерации на оздоровление детей</t>
  </si>
  <si>
    <t>Субсидии бюджетам субъектов Российской Федерации на поддержку элитного семеноводства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</si>
  <si>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</si>
  <si>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906 2 02 02022 02 0000 151</t>
  </si>
  <si>
    <t>Субсидии бюджетам субъектов Российской Федерации на внедрение инновационных образовательных программ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</si>
  <si>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</si>
  <si>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903 2 02 02033 02 0000 151</t>
  </si>
  <si>
    <t>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</si>
  <si>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</si>
  <si>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поддержку племенного животноводства</t>
  </si>
  <si>
    <t>927 2 02 02041 02 0000 151</t>
  </si>
  <si>
    <t>Субсидии бюджетам субъектов Российской Федерации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</si>
  <si>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927 2 02 02044 02 0000 151</t>
  </si>
  <si>
    <t>Субсидии бюджетам субъектов Российской Федерации на обеспечение автомобильными дорогами новых микрорайонов</t>
  </si>
  <si>
    <t>903 2 02 02047 02 0000 151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</si>
  <si>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</si>
  <si>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</si>
  <si>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</si>
  <si>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903 2 02 02067 02 0000 151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</si>
  <si>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</si>
  <si>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</si>
  <si>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совершенствование организации питания учащихся в общеобразовательных учреждениях</t>
  </si>
  <si>
    <t>901 2 02 02093 0000 151</t>
  </si>
  <si>
    <t>901 2 02 02094 02 0000 151</t>
  </si>
  <si>
    <t>905 2 02 02085 02 0000 151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</si>
  <si>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</si>
  <si>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</si>
  <si>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</si>
  <si>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911 2 02 02102 02 0000 151</t>
  </si>
  <si>
    <t xml:space="preserve"> Субсидии бюджетам субъектов  Российской Федерации на  закупку  автотранспортных средств и коммунальной техники</t>
  </si>
  <si>
    <t>903 2 02 02104 02 0000 151</t>
  </si>
  <si>
    <t>Субсидии бюджетам субъектов Российской Федерации на организацию дистанционного обучения инвалидов</t>
  </si>
  <si>
    <t>901 2 02 02106 02 0000 151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</si>
  <si>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</si>
  <si>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</si>
  <si>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000 2 02 03000 00 0000 151</t>
  </si>
  <si>
    <t>Субвенции бюджетам субъектов Российской Федерации и муниципальных образований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</si>
  <si>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</si>
  <si>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</si>
  <si>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</si>
  <si>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</si>
  <si>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</si>
  <si>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</si>
  <si>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</si>
  <si>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</si>
  <si>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</si>
  <si>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</si>
  <si>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</si>
  <si>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</si>
  <si>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</si>
  <si>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912 2 02 03061 02 0000 151</t>
  </si>
  <si>
    <t>Субвенции бюджетам субъектов Российской Федерации на осуществление полномочий по оформлению и ведению спортивных паспортов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</si>
  <si>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</si>
  <si>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</si>
  <si>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</si>
  <si>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</si>
  <si>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</si>
  <si>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</si>
  <si>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906 2 02 04003 02 0000 151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</si>
  <si>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</si>
  <si>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</si>
  <si>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941 2 02 04006 02 0000 151</t>
  </si>
  <si>
    <t>Межбюджетные трансферты, передаваемые бюджетам субъектов 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</si>
  <si>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920 2 02 04012 02 0000 151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</si>
  <si>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</si>
  <si>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909 2 02 04021 02 0000 151</t>
  </si>
  <si>
    <t>Межбюджетные трансферты, передаваемые бюджетам субъектов Российской Федерации на выплату единовременной денежной компенсации отдельным категориям граждан вместо получения транспортного средства</t>
  </si>
  <si>
    <t>Прочие безвозмездные поступления от других бюджетов бюджетной системы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</si>
  <si>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</si>
  <si>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Итого доходов</t>
  </si>
  <si>
    <t>000 3 00 00000 00 0000 000</t>
  </si>
  <si>
    <t xml:space="preserve">Доходы от предпринимательской и иной приносящей доход деятельности </t>
  </si>
  <si>
    <t>Всего доходов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</si>
  <si>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</si>
  <si>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000 2 02 01001 02 0000 151</t>
  </si>
  <si>
    <t>000 2 02 02024 02 0000 151</t>
  </si>
  <si>
    <t>000 2 02 02097 02 0000 151</t>
  </si>
  <si>
    <t>000 2 02 03001 02 0000 151</t>
  </si>
  <si>
    <t>000 2 02 03003 02 0000 151</t>
  </si>
  <si>
    <t>000 2 02 03004 02 0000 151</t>
  </si>
  <si>
    <t>000 2 02 03005 02 0000 151</t>
  </si>
  <si>
    <t>000 2 02 03006 02 0000 151</t>
  </si>
  <si>
    <t>000 2 02 03010 02 0000 151</t>
  </si>
  <si>
    <t>000 2 02 03011 02 0000 151</t>
  </si>
  <si>
    <t>000 2 02 03012 02 0000 151</t>
  </si>
  <si>
    <t>000 2 02 03015 02 0000 151</t>
  </si>
  <si>
    <t>000 2 02 03018 02 0000 151</t>
  </si>
  <si>
    <t>000 2 02 03019 02 0000 151</t>
  </si>
  <si>
    <t>000 2 02 03025 02 0000 151</t>
  </si>
  <si>
    <t>000 2 02 03031 02 0000 151</t>
  </si>
  <si>
    <t>000 2 02 03032 02 0000 151</t>
  </si>
  <si>
    <t>000 2 02 03053 02 0000 151</t>
  </si>
  <si>
    <t>000 2 02 03054 02 0000 151</t>
  </si>
  <si>
    <t>000 2 02 03060 02 0000 151</t>
  </si>
  <si>
    <t>000 2 02 03070 02 0000 151</t>
  </si>
  <si>
    <t>000 2 02 03071 02 0000 151</t>
  </si>
  <si>
    <t>000 2 02 04025 02 0000 151</t>
  </si>
  <si>
    <t>000 1 12 04000 00 0000 120</t>
  </si>
  <si>
    <t>000 1 12 02000 01 0000 120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</si>
  <si>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</si>
  <si>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</si>
  <si>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</si>
  <si>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</si>
  <si>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</si>
  <si>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</si>
  <si>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</si>
  <si>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</si>
  <si>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</si>
  <si>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</si>
  <si>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</si>
  <si>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</si>
  <si>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</si>
  <si>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</si>
  <si>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</si>
  <si>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</si>
  <si>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</si>
  <si>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</si>
  <si>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</si>
  <si>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000 2 02 02005 02 0000 151</t>
  </si>
  <si>
    <t>000 2 02 09071 02 0000 151</t>
  </si>
  <si>
    <t>000 2 02 03069 02 0000 151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</si>
  <si>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</si>
  <si>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</si>
  <si>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</si>
  <si>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</si>
  <si>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</si>
  <si>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</si>
  <si>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 xml:space="preserve">Прогнозируемые доходы областного бюджета на 2012 год в соответствии </t>
  </si>
  <si>
    <t>2012 год               (руб.)</t>
  </si>
  <si>
    <t>906 2 02 02004 00 0000 151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</si>
  <si>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</si>
  <si>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909 2 02 02001 02 0000 151</t>
  </si>
  <si>
    <t xml:space="preserve"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
</t>
  </si>
  <si>
    <t>938 2 02 02021 02 0000 151</t>
  </si>
  <si>
    <t>903 2 02 02032 02 0000 151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</si>
  <si>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родителюоплату труда приемному родителю</t>
  </si>
  <si>
    <t xml:space="preserve">Субсидии бюджетам субъектов Российской Федерации на реализацию мер социальной поддержки отдельных категорий граждан </t>
  </si>
  <si>
    <t>903 2 02 02074 02 0000 151</t>
  </si>
  <si>
    <t>Субсидии бюджетам субъектов Российской 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мероприятий, направленных на совершенствование организации медицинской помощи пострадавшим при дорожно-транспортных происшествиях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</si>
  <si>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муниципальных образований в целях  реализации мероприятий, направленных на совершенствование оказания медицинской помощи больным с сосудистыми заболеваниями</t>
  </si>
  <si>
    <t>920 02 02103 02 0000 151</t>
  </si>
  <si>
    <t xml:space="preserve"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
</t>
  </si>
  <si>
    <t>906 2 02 02102 02 0000 151</t>
  </si>
  <si>
    <t>Субсидии бюджетам на закупку автотранспортных средств и коммунальной техники</t>
  </si>
  <si>
    <t>920 2 02 03002 02 0000 151</t>
  </si>
  <si>
    <t xml:space="preserve">Субвенции бюджетам субъектов Российской Федерации на охрану и использование охотничьих ресурсов
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</si>
  <si>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</si>
  <si>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                             охотхозяйственных соглашений
</t>
  </si>
  <si>
    <t>000 2 02 03077 02 0000 151</t>
  </si>
  <si>
    <t>906 2 02 04005 02 0000 151</t>
  </si>
  <si>
    <t>000 2 02 03007 02 0000 151</t>
  </si>
  <si>
    <t>ГРБС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</si>
  <si>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</si>
  <si>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</si>
  <si>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Субвенции бюджетам субъектов Российской Федерации на обеспечение жильем граждан, уволенных с военной службы (службы), и приравненных к ним лиц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</si>
  <si>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</si>
  <si>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000 2 02 04001 02 0000 151</t>
  </si>
  <si>
    <t>000 2 02 04002 02 0000 151</t>
  </si>
  <si>
    <t>Инвестиции</t>
  </si>
  <si>
    <t>власть</t>
  </si>
  <si>
    <t xml:space="preserve">ИТОГО </t>
  </si>
  <si>
    <t>соцсфера</t>
  </si>
  <si>
    <t>АПК</t>
  </si>
  <si>
    <t>местн</t>
  </si>
  <si>
    <t>000 2 03 02030 02 0000 180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</si>
  <si>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</si>
  <si>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</si>
  <si>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</si>
  <si>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</si>
  <si>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</si>
  <si>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</si>
  <si>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000 2 03 02040 02 0000 180</t>
  </si>
  <si>
    <t>000 2 03 02060 02 0000 180</t>
  </si>
  <si>
    <t>уточнение февраля</t>
  </si>
  <si>
    <t>дотац</t>
  </si>
  <si>
    <t>Субсидии бюджетам субъектов Российской Федерации на реализацию мероприятий, направленных на формирование здорового образа жизни, включая сокращение потребления алкоголя и табака</t>
  </si>
  <si>
    <t>000 2 02 02110 02 0000 151</t>
  </si>
  <si>
    <t>000 2 02 02127 02 0000 151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</si>
  <si>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</si>
  <si>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</si>
  <si>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</si>
  <si>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</si>
  <si>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000 2 02 03068 02 0000 151</t>
  </si>
  <si>
    <t>000 2 02 04017 02 0000 151</t>
  </si>
  <si>
    <t>000 2 02 03020 02 0000 151</t>
  </si>
  <si>
    <t>000 2 02 02037 02 0000 151</t>
  </si>
  <si>
    <t xml:space="preserve"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
</t>
  </si>
  <si>
    <t>000 2 03 02000 02 0000 180</t>
  </si>
  <si>
    <t>Безвозмездные поступления от государст-венных (муниципальных) организаций в бюджеты субъектов Российской Федерации</t>
  </si>
  <si>
    <t>доходы</t>
  </si>
  <si>
    <t>уточнение мая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</si>
  <si>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</si>
  <si>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</si>
  <si>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</si>
  <si>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000 2 02 02111 02 0000 151</t>
  </si>
  <si>
    <t>дороги</t>
  </si>
  <si>
    <t>000 2 02 02077 02 0000 151</t>
  </si>
  <si>
    <t>000 2 02 02051 02 0000 151</t>
  </si>
  <si>
    <t>Субсидии бюджетам субъектов Российской Федерации на мероприятия по пренатальной (дородовой) диагностике</t>
  </si>
  <si>
    <t>000 2 02 02129 02 0000 151</t>
  </si>
  <si>
    <t>000 2 02 02145 02 0000 151</t>
  </si>
  <si>
    <t>Субсидии бюджетам субъектов Российской Федерации на модернизацию региональных систем общего образования</t>
  </si>
  <si>
    <t>000 2 02 04034 02 0001 151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</si>
  <si>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</si>
  <si>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000 2 02 04034 02 0002 151</t>
  </si>
  <si>
    <t>Межбюджетные трансферты,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</si>
  <si>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</si>
  <si>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</si>
  <si>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</si>
  <si>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000 2 02 02040 02 0000 151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</si>
  <si>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</si>
  <si>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</si>
  <si>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927, 905</t>
  </si>
  <si>
    <t>000 2 02 02085 02 0000 151</t>
  </si>
  <si>
    <t>000 2 02 02054 02 0000 151</t>
  </si>
  <si>
    <t>000 2 02 02064 02 0000 151</t>
  </si>
  <si>
    <t>000 2 02 02065 02 0000 151</t>
  </si>
  <si>
    <t>000 2 02 02012 02 0000 151</t>
  </si>
  <si>
    <t>000 2 02 01003 02 0000 151</t>
  </si>
  <si>
    <t>000 2 02 02027 02 0000 151</t>
  </si>
  <si>
    <t>000 2 02 02039 02 0000 151</t>
  </si>
  <si>
    <t>000 2 02 02101 02 0000 151</t>
  </si>
  <si>
    <t>Приложение 1</t>
  </si>
  <si>
    <t>Субсидии бюджетам субъектов Российской Федерации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2007 - 2011 годах для осуществления промышленного рыбоводства, в 2012 году для разведения одомашненных видов и пород рыб</t>
  </si>
  <si>
    <t>000 2 02 09000 00 0000 151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</si>
  <si>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</si>
  <si>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поправки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</si>
  <si>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</si>
  <si>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</si>
  <si>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от 04.06.2012  № 16-з</t>
  </si>
</sst>
</file>

<file path=xl/styles.xml><?xml version="1.0" encoding="utf-8"?>
<styleSheet xmlns="http://schemas.openxmlformats.org/spreadsheetml/2006/main">
  <fonts count="13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3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3" fontId="3" fillId="0" borderId="0" xfId="0" applyNumberFormat="1" applyFont="1" applyFill="1"/>
    <xf numFmtId="0" fontId="2" fillId="0" borderId="0" xfId="0" applyFont="1" applyFill="1" applyAlignment="1"/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8" fillId="2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/>
    <xf numFmtId="3" fontId="8" fillId="0" borderId="1" xfId="0" applyNumberFormat="1" applyFont="1" applyFill="1" applyBorder="1"/>
    <xf numFmtId="3" fontId="8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 vertical="top" wrapText="1"/>
    </xf>
    <xf numFmtId="3" fontId="9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3" fontId="10" fillId="0" borderId="1" xfId="0" applyNumberFormat="1" applyFont="1" applyFill="1" applyBorder="1"/>
    <xf numFmtId="0" fontId="11" fillId="0" borderId="0" xfId="0" applyFont="1" applyFill="1"/>
    <xf numFmtId="0" fontId="12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vertical="top" wrapText="1"/>
    </xf>
    <xf numFmtId="3" fontId="7" fillId="3" borderId="1" xfId="0" applyNumberFormat="1" applyFont="1" applyFill="1" applyBorder="1"/>
    <xf numFmtId="3" fontId="9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/>
    <xf numFmtId="0" fontId="3" fillId="0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7"/>
  <sheetViews>
    <sheetView tabSelected="1" view="pageBreakPreview" topLeftCell="B1" zoomScaleNormal="100" zoomScaleSheetLayoutView="100" workbookViewId="0">
      <selection activeCell="B4" sqref="B4"/>
    </sheetView>
  </sheetViews>
  <sheetFormatPr defaultRowHeight="15.75"/>
  <cols>
    <col min="1" max="1" width="8" style="5" hidden="1" customWidth="1"/>
    <col min="2" max="2" width="28.28515625" style="1" customWidth="1"/>
    <col min="3" max="3" width="45.5703125" style="13" customWidth="1"/>
    <col min="4" max="4" width="16.28515625" style="5" hidden="1" customWidth="1"/>
    <col min="5" max="5" width="13.28515625" style="5" hidden="1" customWidth="1"/>
    <col min="6" max="6" width="16.140625" style="5" hidden="1" customWidth="1"/>
    <col min="7" max="7" width="15.28515625" style="5" hidden="1" customWidth="1"/>
    <col min="8" max="9" width="16.140625" style="5" hidden="1" customWidth="1"/>
    <col min="10" max="10" width="16.140625" style="5" customWidth="1"/>
    <col min="11" max="16384" width="9.140625" style="5"/>
  </cols>
  <sheetData>
    <row r="1" spans="1:10">
      <c r="B1" s="42" t="s">
        <v>284</v>
      </c>
      <c r="C1" s="42"/>
      <c r="D1" s="42"/>
      <c r="E1" s="42"/>
      <c r="F1" s="42"/>
      <c r="G1" s="42"/>
      <c r="H1" s="42"/>
      <c r="I1" s="42"/>
      <c r="J1" s="42"/>
    </row>
    <row r="2" spans="1:10">
      <c r="B2" s="42" t="s">
        <v>0</v>
      </c>
      <c r="C2" s="42"/>
      <c r="D2" s="42"/>
      <c r="E2" s="42"/>
      <c r="F2" s="42"/>
      <c r="G2" s="42"/>
      <c r="H2" s="42"/>
      <c r="I2" s="42"/>
      <c r="J2" s="42"/>
    </row>
    <row r="3" spans="1:10">
      <c r="B3" s="42" t="s">
        <v>291</v>
      </c>
      <c r="C3" s="42"/>
      <c r="D3" s="42"/>
      <c r="E3" s="42"/>
      <c r="F3" s="42"/>
      <c r="G3" s="42"/>
      <c r="H3" s="42"/>
      <c r="I3" s="42"/>
      <c r="J3" s="42"/>
    </row>
    <row r="4" spans="1:10">
      <c r="C4" s="2"/>
    </row>
    <row r="5" spans="1:10" ht="18.75">
      <c r="B5" s="43" t="s">
        <v>189</v>
      </c>
      <c r="C5" s="43"/>
      <c r="D5" s="43"/>
      <c r="E5" s="43"/>
      <c r="F5" s="43"/>
      <c r="G5" s="43"/>
      <c r="H5" s="43"/>
      <c r="I5" s="43"/>
      <c r="J5" s="43"/>
    </row>
    <row r="6" spans="1:10" ht="18.75">
      <c r="B6" s="43" t="s">
        <v>1</v>
      </c>
      <c r="C6" s="43"/>
      <c r="D6" s="43"/>
      <c r="E6" s="43"/>
      <c r="F6" s="43"/>
      <c r="G6" s="43"/>
      <c r="H6" s="43"/>
      <c r="I6" s="43"/>
      <c r="J6" s="43"/>
    </row>
    <row r="8" spans="1:10" ht="33.75" customHeight="1">
      <c r="A8" s="33" t="s">
        <v>213</v>
      </c>
      <c r="B8" s="6" t="s">
        <v>2</v>
      </c>
      <c r="C8" s="6" t="s">
        <v>3</v>
      </c>
      <c r="D8" s="7" t="s">
        <v>190</v>
      </c>
      <c r="E8" s="7" t="s">
        <v>235</v>
      </c>
      <c r="F8" s="7" t="s">
        <v>190</v>
      </c>
      <c r="G8" s="7" t="s">
        <v>252</v>
      </c>
      <c r="H8" s="7" t="s">
        <v>190</v>
      </c>
      <c r="I8" s="7" t="s">
        <v>288</v>
      </c>
      <c r="J8" s="7" t="s">
        <v>190</v>
      </c>
    </row>
    <row r="9" spans="1:10">
      <c r="B9" s="8" t="s">
        <v>4</v>
      </c>
      <c r="C9" s="8" t="s">
        <v>5</v>
      </c>
      <c r="D9" s="9">
        <f>SUM(D10+D14+D16+D18+D21+D23+D25+D34+D38+D40+D45+D47)</f>
        <v>35481918400</v>
      </c>
      <c r="E9" s="9">
        <f>SUM(E10+E14+E16+E18+E21+E23+E25+E34+E38+E40+E45+E47)</f>
        <v>290000000</v>
      </c>
      <c r="F9" s="9">
        <f>D9+E9</f>
        <v>35771918400</v>
      </c>
      <c r="G9" s="9">
        <f>SUM(G10+G14+G16+G18+G21+G23+G25+G34+G38+G40+G45+G47)</f>
        <v>407300000</v>
      </c>
      <c r="H9" s="9">
        <f>F9+G9</f>
        <v>36179218400</v>
      </c>
      <c r="I9" s="9">
        <f>SUM(I10+I14+I16+I18+I21+I23+I25+I34+I38+I40+I45+I47)</f>
        <v>115000000</v>
      </c>
      <c r="J9" s="9">
        <f>H9+I9</f>
        <v>36294218400</v>
      </c>
    </row>
    <row r="10" spans="1:10">
      <c r="B10" s="8" t="s">
        <v>176</v>
      </c>
      <c r="C10" s="8" t="s">
        <v>6</v>
      </c>
      <c r="D10" s="9">
        <f>D11+D13</f>
        <v>19141400000</v>
      </c>
      <c r="E10" s="9">
        <f>E11+E13</f>
        <v>0</v>
      </c>
      <c r="F10" s="9">
        <f t="shared" ref="F10:H71" si="0">D10+E10</f>
        <v>19141400000</v>
      </c>
      <c r="G10" s="9">
        <f>G11+G13</f>
        <v>0</v>
      </c>
      <c r="H10" s="9">
        <f t="shared" si="0"/>
        <v>19141400000</v>
      </c>
      <c r="I10" s="9">
        <f>I11+I13</f>
        <v>115000000</v>
      </c>
      <c r="J10" s="9">
        <f t="shared" ref="J10:J73" si="1">H10+I10</f>
        <v>19256400000</v>
      </c>
    </row>
    <row r="11" spans="1:10">
      <c r="B11" s="10" t="s">
        <v>177</v>
      </c>
      <c r="C11" s="10" t="s">
        <v>7</v>
      </c>
      <c r="D11" s="11">
        <f>D12</f>
        <v>10288900000</v>
      </c>
      <c r="E11" s="11">
        <f>E12</f>
        <v>0</v>
      </c>
      <c r="F11" s="11">
        <f t="shared" si="0"/>
        <v>10288900000</v>
      </c>
      <c r="G11" s="11">
        <f>G12</f>
        <v>0</v>
      </c>
      <c r="H11" s="11">
        <f t="shared" si="0"/>
        <v>10288900000</v>
      </c>
      <c r="I11" s="11">
        <f>I12</f>
        <v>0</v>
      </c>
      <c r="J11" s="11">
        <f t="shared" si="1"/>
        <v>10288900000</v>
      </c>
    </row>
    <row r="12" spans="1:10" ht="33" customHeight="1">
      <c r="B12" s="4" t="s">
        <v>175</v>
      </c>
      <c r="C12" s="4" t="s">
        <v>8</v>
      </c>
      <c r="D12" s="3">
        <f>10088900000+200000000</f>
        <v>10288900000</v>
      </c>
      <c r="E12" s="3">
        <f>E13</f>
        <v>0</v>
      </c>
      <c r="F12" s="3">
        <f t="shared" si="0"/>
        <v>10288900000</v>
      </c>
      <c r="G12" s="3"/>
      <c r="H12" s="3">
        <f t="shared" si="0"/>
        <v>10288900000</v>
      </c>
      <c r="I12" s="3"/>
      <c r="J12" s="3">
        <f t="shared" si="1"/>
        <v>10288900000</v>
      </c>
    </row>
    <row r="13" spans="1:10">
      <c r="B13" s="10" t="s">
        <v>174</v>
      </c>
      <c r="C13" s="10" t="s">
        <v>9</v>
      </c>
      <c r="D13" s="11">
        <v>8852500000</v>
      </c>
      <c r="E13" s="11"/>
      <c r="F13" s="11">
        <f t="shared" si="0"/>
        <v>8852500000</v>
      </c>
      <c r="G13" s="11"/>
      <c r="H13" s="11">
        <f t="shared" si="0"/>
        <v>8852500000</v>
      </c>
      <c r="I13" s="11">
        <v>115000000</v>
      </c>
      <c r="J13" s="11">
        <f t="shared" si="1"/>
        <v>8967500000</v>
      </c>
    </row>
    <row r="14" spans="1:10" ht="51" customHeight="1">
      <c r="B14" s="8" t="s">
        <v>10</v>
      </c>
      <c r="C14" s="8" t="s">
        <v>11</v>
      </c>
      <c r="D14" s="9">
        <f>D15</f>
        <v>9525700000</v>
      </c>
      <c r="E14" s="9">
        <f>E15</f>
        <v>290000000</v>
      </c>
      <c r="F14" s="9">
        <f t="shared" si="0"/>
        <v>9815700000</v>
      </c>
      <c r="G14" s="9">
        <f>G15</f>
        <v>0</v>
      </c>
      <c r="H14" s="9">
        <f t="shared" si="0"/>
        <v>9815700000</v>
      </c>
      <c r="I14" s="9">
        <f>I15</f>
        <v>0</v>
      </c>
      <c r="J14" s="9">
        <f t="shared" si="1"/>
        <v>9815700000</v>
      </c>
    </row>
    <row r="15" spans="1:10" ht="52.5" customHeight="1">
      <c r="B15" s="10" t="s">
        <v>12</v>
      </c>
      <c r="C15" s="10" t="s">
        <v>13</v>
      </c>
      <c r="D15" s="11">
        <v>9525700000</v>
      </c>
      <c r="E15" s="11">
        <v>290000000</v>
      </c>
      <c r="F15" s="11">
        <f t="shared" si="0"/>
        <v>9815700000</v>
      </c>
      <c r="G15" s="11"/>
      <c r="H15" s="11">
        <f t="shared" si="0"/>
        <v>9815700000</v>
      </c>
      <c r="I15" s="11"/>
      <c r="J15" s="11">
        <f t="shared" si="1"/>
        <v>9815700000</v>
      </c>
    </row>
    <row r="16" spans="1:10">
      <c r="B16" s="8" t="s">
        <v>172</v>
      </c>
      <c r="C16" s="8" t="s">
        <v>14</v>
      </c>
      <c r="D16" s="9">
        <f>D17</f>
        <v>1170679000</v>
      </c>
      <c r="E16" s="9">
        <f>E17</f>
        <v>0</v>
      </c>
      <c r="F16" s="9">
        <f t="shared" si="0"/>
        <v>1170679000</v>
      </c>
      <c r="G16" s="9">
        <f>G17</f>
        <v>200000000</v>
      </c>
      <c r="H16" s="9">
        <f t="shared" si="0"/>
        <v>1370679000</v>
      </c>
      <c r="I16" s="9">
        <f>I17</f>
        <v>0</v>
      </c>
      <c r="J16" s="9">
        <f t="shared" si="1"/>
        <v>1370679000</v>
      </c>
    </row>
    <row r="17" spans="2:10" ht="34.5" customHeight="1">
      <c r="B17" s="10" t="s">
        <v>173</v>
      </c>
      <c r="C17" s="10" t="s">
        <v>15</v>
      </c>
      <c r="D17" s="11">
        <v>1170679000</v>
      </c>
      <c r="E17" s="11"/>
      <c r="F17" s="11">
        <f t="shared" si="0"/>
        <v>1170679000</v>
      </c>
      <c r="G17" s="11">
        <v>200000000</v>
      </c>
      <c r="H17" s="11">
        <f t="shared" si="0"/>
        <v>1370679000</v>
      </c>
      <c r="I17" s="11"/>
      <c r="J17" s="11">
        <f t="shared" si="1"/>
        <v>1370679000</v>
      </c>
    </row>
    <row r="18" spans="2:10">
      <c r="B18" s="8" t="s">
        <v>167</v>
      </c>
      <c r="C18" s="8" t="s">
        <v>16</v>
      </c>
      <c r="D18" s="9">
        <f>SUM(D19,D20)</f>
        <v>5101600000</v>
      </c>
      <c r="E18" s="9">
        <f>SUM(E19,E20)</f>
        <v>0</v>
      </c>
      <c r="F18" s="9">
        <f t="shared" si="0"/>
        <v>5101600000</v>
      </c>
      <c r="G18" s="9">
        <f>SUM(G19,G20)</f>
        <v>200000000</v>
      </c>
      <c r="H18" s="9">
        <f t="shared" si="0"/>
        <v>5301600000</v>
      </c>
      <c r="I18" s="9">
        <f>SUM(I19,I20)</f>
        <v>0</v>
      </c>
      <c r="J18" s="9">
        <f t="shared" si="1"/>
        <v>5301600000</v>
      </c>
    </row>
    <row r="19" spans="2:10">
      <c r="B19" s="10" t="s">
        <v>168</v>
      </c>
      <c r="C19" s="10" t="s">
        <v>17</v>
      </c>
      <c r="D19" s="11">
        <v>4367200000</v>
      </c>
      <c r="E19" s="11"/>
      <c r="F19" s="11">
        <f t="shared" si="0"/>
        <v>4367200000</v>
      </c>
      <c r="G19" s="11">
        <v>200000000</v>
      </c>
      <c r="H19" s="11">
        <f t="shared" si="0"/>
        <v>4567200000</v>
      </c>
      <c r="I19" s="11"/>
      <c r="J19" s="11">
        <f t="shared" si="1"/>
        <v>4567200000</v>
      </c>
    </row>
    <row r="20" spans="2:10">
      <c r="B20" s="10" t="s">
        <v>169</v>
      </c>
      <c r="C20" s="10" t="s">
        <v>18</v>
      </c>
      <c r="D20" s="11">
        <v>734400000</v>
      </c>
      <c r="E20" s="11"/>
      <c r="F20" s="11">
        <f t="shared" si="0"/>
        <v>734400000</v>
      </c>
      <c r="G20" s="11"/>
      <c r="H20" s="11">
        <f t="shared" si="0"/>
        <v>734400000</v>
      </c>
      <c r="I20" s="11"/>
      <c r="J20" s="11">
        <f t="shared" si="1"/>
        <v>734400000</v>
      </c>
    </row>
    <row r="21" spans="2:10" ht="39" customHeight="1">
      <c r="B21" s="8" t="s">
        <v>170</v>
      </c>
      <c r="C21" s="8" t="s">
        <v>19</v>
      </c>
      <c r="D21" s="9">
        <f>D22</f>
        <v>3000000</v>
      </c>
      <c r="E21" s="9">
        <f>E22</f>
        <v>0</v>
      </c>
      <c r="F21" s="9">
        <f t="shared" si="0"/>
        <v>3000000</v>
      </c>
      <c r="G21" s="9">
        <f>G22</f>
        <v>0</v>
      </c>
      <c r="H21" s="9">
        <f t="shared" si="0"/>
        <v>3000000</v>
      </c>
      <c r="I21" s="9">
        <f>I22</f>
        <v>0</v>
      </c>
      <c r="J21" s="9">
        <f t="shared" si="1"/>
        <v>3000000</v>
      </c>
    </row>
    <row r="22" spans="2:10" ht="34.5" customHeight="1">
      <c r="B22" s="10" t="s">
        <v>171</v>
      </c>
      <c r="C22" s="10" t="s">
        <v>20</v>
      </c>
      <c r="D22" s="11">
        <v>3000000</v>
      </c>
      <c r="E22" s="11"/>
      <c r="F22" s="11">
        <f t="shared" si="0"/>
        <v>3000000</v>
      </c>
      <c r="G22" s="11"/>
      <c r="H22" s="11">
        <f t="shared" si="0"/>
        <v>3000000</v>
      </c>
      <c r="I22" s="11"/>
      <c r="J22" s="11">
        <f t="shared" si="1"/>
        <v>3000000</v>
      </c>
    </row>
    <row r="23" spans="2:10">
      <c r="B23" s="8" t="s">
        <v>21</v>
      </c>
      <c r="C23" s="8" t="s">
        <v>22</v>
      </c>
      <c r="D23" s="9">
        <f>D24</f>
        <v>41196000</v>
      </c>
      <c r="E23" s="9">
        <f>E24</f>
        <v>0</v>
      </c>
      <c r="F23" s="9">
        <f t="shared" si="0"/>
        <v>41196000</v>
      </c>
      <c r="G23" s="9">
        <f>G24</f>
        <v>0</v>
      </c>
      <c r="H23" s="9">
        <f t="shared" si="0"/>
        <v>41196000</v>
      </c>
      <c r="I23" s="9">
        <f>I24</f>
        <v>0</v>
      </c>
      <c r="J23" s="9">
        <f t="shared" si="1"/>
        <v>41196000</v>
      </c>
    </row>
    <row r="24" spans="2:10" ht="53.25" customHeight="1">
      <c r="B24" s="10" t="s">
        <v>23</v>
      </c>
      <c r="C24" s="10" t="s">
        <v>24</v>
      </c>
      <c r="D24" s="11">
        <v>41196000</v>
      </c>
      <c r="E24" s="11"/>
      <c r="F24" s="11">
        <f t="shared" si="0"/>
        <v>41196000</v>
      </c>
      <c r="G24" s="11"/>
      <c r="H24" s="11">
        <f t="shared" si="0"/>
        <v>41196000</v>
      </c>
      <c r="I24" s="11"/>
      <c r="J24" s="11">
        <f t="shared" si="1"/>
        <v>41196000</v>
      </c>
    </row>
    <row r="25" spans="2:10" ht="55.5" customHeight="1">
      <c r="B25" s="8" t="s">
        <v>25</v>
      </c>
      <c r="C25" s="8" t="s">
        <v>26</v>
      </c>
      <c r="D25" s="9">
        <f>SUM(D26,D27,D28,D32)</f>
        <v>273615300</v>
      </c>
      <c r="E25" s="9">
        <f>SUM(E26,E27,E28,E32)</f>
        <v>0</v>
      </c>
      <c r="F25" s="9">
        <f t="shared" si="0"/>
        <v>273615300</v>
      </c>
      <c r="G25" s="9">
        <f>SUM(G26,G27,G28,G32)</f>
        <v>0</v>
      </c>
      <c r="H25" s="9">
        <f t="shared" si="0"/>
        <v>273615300</v>
      </c>
      <c r="I25" s="9">
        <f>SUM(I26,I27,I28,I32)</f>
        <v>0</v>
      </c>
      <c r="J25" s="9">
        <f t="shared" si="1"/>
        <v>273615300</v>
      </c>
    </row>
    <row r="26" spans="2:10" ht="86.25" customHeight="1">
      <c r="B26" s="10" t="s">
        <v>166</v>
      </c>
      <c r="C26" s="10" t="s">
        <v>27</v>
      </c>
      <c r="D26" s="11">
        <v>2850000</v>
      </c>
      <c r="E26" s="11"/>
      <c r="F26" s="11">
        <f t="shared" si="0"/>
        <v>2850000</v>
      </c>
      <c r="G26" s="11"/>
      <c r="H26" s="11">
        <f t="shared" si="0"/>
        <v>2850000</v>
      </c>
      <c r="I26" s="11"/>
      <c r="J26" s="11">
        <f t="shared" si="1"/>
        <v>2850000</v>
      </c>
    </row>
    <row r="27" spans="2:10" ht="69.75" customHeight="1">
      <c r="B27" s="10" t="s">
        <v>165</v>
      </c>
      <c r="C27" s="10" t="s">
        <v>28</v>
      </c>
      <c r="D27" s="11">
        <v>8500000</v>
      </c>
      <c r="E27" s="11"/>
      <c r="F27" s="11">
        <f t="shared" si="0"/>
        <v>8500000</v>
      </c>
      <c r="G27" s="11"/>
      <c r="H27" s="11">
        <f t="shared" si="0"/>
        <v>8500000</v>
      </c>
      <c r="I27" s="11"/>
      <c r="J27" s="11">
        <f t="shared" si="1"/>
        <v>8500000</v>
      </c>
    </row>
    <row r="28" spans="2:10" ht="132.75" customHeight="1">
      <c r="B28" s="10" t="s">
        <v>29</v>
      </c>
      <c r="C28" s="10" t="s">
        <v>183</v>
      </c>
      <c r="D28" s="11">
        <f>SUM(D29:D31)</f>
        <v>256145300</v>
      </c>
      <c r="E28" s="11">
        <f>SUM(E29:E31)</f>
        <v>0</v>
      </c>
      <c r="F28" s="11">
        <f t="shared" si="0"/>
        <v>256145300</v>
      </c>
      <c r="G28" s="11">
        <f>SUM(G29:G31)</f>
        <v>0</v>
      </c>
      <c r="H28" s="11">
        <f t="shared" si="0"/>
        <v>256145300</v>
      </c>
      <c r="I28" s="11">
        <f>SUM(I29:I31)</f>
        <v>0</v>
      </c>
      <c r="J28" s="11">
        <f t="shared" si="1"/>
        <v>256145300</v>
      </c>
    </row>
    <row r="29" spans="2:10" ht="117" customHeight="1">
      <c r="B29" s="4" t="s">
        <v>227</v>
      </c>
      <c r="C29" s="4" t="s">
        <v>30</v>
      </c>
      <c r="D29" s="3">
        <v>232875000</v>
      </c>
      <c r="E29" s="3"/>
      <c r="F29" s="3">
        <f t="shared" si="0"/>
        <v>232875000</v>
      </c>
      <c r="G29" s="3"/>
      <c r="H29" s="3">
        <f t="shared" si="0"/>
        <v>232875000</v>
      </c>
      <c r="I29" s="3"/>
      <c r="J29" s="3">
        <f t="shared" si="1"/>
        <v>232875000</v>
      </c>
    </row>
    <row r="30" spans="2:10" ht="130.5" customHeight="1">
      <c r="B30" s="4" t="s">
        <v>164</v>
      </c>
      <c r="C30" s="4" t="s">
        <v>184</v>
      </c>
      <c r="D30" s="3">
        <v>14082000</v>
      </c>
      <c r="E30" s="3"/>
      <c r="F30" s="3">
        <f t="shared" si="0"/>
        <v>14082000</v>
      </c>
      <c r="G30" s="3"/>
      <c r="H30" s="3">
        <f t="shared" si="0"/>
        <v>14082000</v>
      </c>
      <c r="I30" s="3"/>
      <c r="J30" s="3">
        <f t="shared" si="1"/>
        <v>14082000</v>
      </c>
    </row>
    <row r="31" spans="2:10" ht="118.5" customHeight="1">
      <c r="B31" s="4" t="s">
        <v>163</v>
      </c>
      <c r="C31" s="4" t="s">
        <v>185</v>
      </c>
      <c r="D31" s="3">
        <v>9188300</v>
      </c>
      <c r="E31" s="3"/>
      <c r="F31" s="3">
        <f t="shared" si="0"/>
        <v>9188300</v>
      </c>
      <c r="G31" s="3"/>
      <c r="H31" s="3">
        <f t="shared" si="0"/>
        <v>9188300</v>
      </c>
      <c r="I31" s="3"/>
      <c r="J31" s="3">
        <f t="shared" si="1"/>
        <v>9188300</v>
      </c>
    </row>
    <row r="32" spans="2:10" ht="33.75" customHeight="1">
      <c r="B32" s="10" t="s">
        <v>31</v>
      </c>
      <c r="C32" s="10" t="s">
        <v>32</v>
      </c>
      <c r="D32" s="11">
        <f>D33</f>
        <v>6120000</v>
      </c>
      <c r="E32" s="11">
        <f>E33</f>
        <v>0</v>
      </c>
      <c r="F32" s="11">
        <f t="shared" si="0"/>
        <v>6120000</v>
      </c>
      <c r="G32" s="11">
        <f>G33</f>
        <v>0</v>
      </c>
      <c r="H32" s="11">
        <f t="shared" si="0"/>
        <v>6120000</v>
      </c>
      <c r="I32" s="11">
        <f>I33</f>
        <v>0</v>
      </c>
      <c r="J32" s="11">
        <f t="shared" si="1"/>
        <v>6120000</v>
      </c>
    </row>
    <row r="33" spans="2:10" ht="85.5" customHeight="1">
      <c r="B33" s="4" t="s">
        <v>162</v>
      </c>
      <c r="C33" s="4" t="s">
        <v>33</v>
      </c>
      <c r="D33" s="3">
        <v>6120000</v>
      </c>
      <c r="E33" s="3"/>
      <c r="F33" s="3">
        <f t="shared" si="0"/>
        <v>6120000</v>
      </c>
      <c r="G33" s="3"/>
      <c r="H33" s="3">
        <f t="shared" si="0"/>
        <v>6120000</v>
      </c>
      <c r="I33" s="3"/>
      <c r="J33" s="3">
        <f t="shared" si="1"/>
        <v>6120000</v>
      </c>
    </row>
    <row r="34" spans="2:10" ht="36.75" customHeight="1">
      <c r="B34" s="8" t="s">
        <v>34</v>
      </c>
      <c r="C34" s="8" t="s">
        <v>35</v>
      </c>
      <c r="D34" s="9">
        <f>SUM(D35:D37)</f>
        <v>78920600</v>
      </c>
      <c r="E34" s="9">
        <f>SUM(E35:E37)</f>
        <v>0</v>
      </c>
      <c r="F34" s="9">
        <f t="shared" si="0"/>
        <v>78920600</v>
      </c>
      <c r="G34" s="9">
        <f>SUM(G35:G37)</f>
        <v>0</v>
      </c>
      <c r="H34" s="9">
        <f t="shared" si="0"/>
        <v>78920600</v>
      </c>
      <c r="I34" s="9">
        <f>SUM(I35:I37)</f>
        <v>0</v>
      </c>
      <c r="J34" s="9">
        <f t="shared" si="1"/>
        <v>78920600</v>
      </c>
    </row>
    <row r="35" spans="2:10" ht="35.25" customHeight="1">
      <c r="B35" s="10" t="s">
        <v>161</v>
      </c>
      <c r="C35" s="10" t="s">
        <v>36</v>
      </c>
      <c r="D35" s="11">
        <v>66144000</v>
      </c>
      <c r="E35" s="11"/>
      <c r="F35" s="11">
        <f t="shared" si="0"/>
        <v>66144000</v>
      </c>
      <c r="G35" s="11"/>
      <c r="H35" s="11">
        <f t="shared" si="0"/>
        <v>66144000</v>
      </c>
      <c r="I35" s="11"/>
      <c r="J35" s="11">
        <f t="shared" si="1"/>
        <v>66144000</v>
      </c>
    </row>
    <row r="36" spans="2:10" ht="18.75" customHeight="1">
      <c r="B36" s="10" t="s">
        <v>160</v>
      </c>
      <c r="C36" s="10" t="s">
        <v>37</v>
      </c>
      <c r="D36" s="11">
        <v>140000</v>
      </c>
      <c r="E36" s="11"/>
      <c r="F36" s="11">
        <f t="shared" si="0"/>
        <v>140000</v>
      </c>
      <c r="G36" s="11"/>
      <c r="H36" s="11">
        <f t="shared" si="0"/>
        <v>140000</v>
      </c>
      <c r="I36" s="11"/>
      <c r="J36" s="11">
        <f t="shared" si="1"/>
        <v>140000</v>
      </c>
    </row>
    <row r="37" spans="2:10" ht="17.25" customHeight="1">
      <c r="B37" s="10" t="s">
        <v>159</v>
      </c>
      <c r="C37" s="10" t="s">
        <v>38</v>
      </c>
      <c r="D37" s="11">
        <v>12636600</v>
      </c>
      <c r="E37" s="11"/>
      <c r="F37" s="11">
        <f t="shared" si="0"/>
        <v>12636600</v>
      </c>
      <c r="G37" s="11"/>
      <c r="H37" s="11">
        <f t="shared" si="0"/>
        <v>12636600</v>
      </c>
      <c r="I37" s="11"/>
      <c r="J37" s="11">
        <f t="shared" si="1"/>
        <v>12636600</v>
      </c>
    </row>
    <row r="38" spans="2:10" ht="33" customHeight="1">
      <c r="B38" s="8" t="s">
        <v>39</v>
      </c>
      <c r="C38" s="8" t="s">
        <v>228</v>
      </c>
      <c r="D38" s="9">
        <f>D39</f>
        <v>20000000</v>
      </c>
      <c r="E38" s="9">
        <f>E39</f>
        <v>0</v>
      </c>
      <c r="F38" s="9">
        <f t="shared" si="0"/>
        <v>20000000</v>
      </c>
      <c r="G38" s="9">
        <f>G39</f>
        <v>7300000</v>
      </c>
      <c r="H38" s="9">
        <f t="shared" si="0"/>
        <v>27300000</v>
      </c>
      <c r="I38" s="9">
        <f>I39</f>
        <v>0</v>
      </c>
      <c r="J38" s="9">
        <f t="shared" si="1"/>
        <v>27300000</v>
      </c>
    </row>
    <row r="39" spans="2:10" ht="48" customHeight="1">
      <c r="B39" s="34" t="s">
        <v>229</v>
      </c>
      <c r="C39" s="35" t="s">
        <v>230</v>
      </c>
      <c r="D39" s="11">
        <v>20000000</v>
      </c>
      <c r="E39" s="11"/>
      <c r="F39" s="11">
        <f t="shared" si="0"/>
        <v>20000000</v>
      </c>
      <c r="G39" s="11">
        <v>7300000</v>
      </c>
      <c r="H39" s="11">
        <f t="shared" si="0"/>
        <v>27300000</v>
      </c>
      <c r="I39" s="11"/>
      <c r="J39" s="11">
        <f t="shared" si="1"/>
        <v>27300000</v>
      </c>
    </row>
    <row r="40" spans="2:10" ht="33.75" customHeight="1">
      <c r="B40" s="8" t="s">
        <v>40</v>
      </c>
      <c r="C40" s="8" t="s">
        <v>41</v>
      </c>
      <c r="D40" s="9">
        <f>SUM(D41,D42)</f>
        <v>44807500</v>
      </c>
      <c r="E40" s="9">
        <f>SUM(E41,E42)</f>
        <v>0</v>
      </c>
      <c r="F40" s="9">
        <f t="shared" si="0"/>
        <v>44807500</v>
      </c>
      <c r="G40" s="9">
        <f>SUM(G41,G42)</f>
        <v>0</v>
      </c>
      <c r="H40" s="9">
        <f t="shared" si="0"/>
        <v>44807500</v>
      </c>
      <c r="I40" s="9">
        <f>SUM(I41,I42)</f>
        <v>0</v>
      </c>
      <c r="J40" s="9">
        <f t="shared" si="1"/>
        <v>44807500</v>
      </c>
    </row>
    <row r="41" spans="2:10" ht="116.25" customHeight="1">
      <c r="B41" s="10" t="s">
        <v>42</v>
      </c>
      <c r="C41" s="10" t="s">
        <v>186</v>
      </c>
      <c r="D41" s="11">
        <v>13550000</v>
      </c>
      <c r="E41" s="11"/>
      <c r="F41" s="11">
        <f t="shared" si="0"/>
        <v>13550000</v>
      </c>
      <c r="G41" s="11"/>
      <c r="H41" s="11">
        <f t="shared" si="0"/>
        <v>13550000</v>
      </c>
      <c r="I41" s="11"/>
      <c r="J41" s="11">
        <f t="shared" si="1"/>
        <v>13550000</v>
      </c>
    </row>
    <row r="42" spans="2:10" ht="81.75" customHeight="1">
      <c r="B42" s="10" t="s">
        <v>43</v>
      </c>
      <c r="C42" s="10" t="s">
        <v>187</v>
      </c>
      <c r="D42" s="11">
        <f>SUM(D43,D44)</f>
        <v>31257500</v>
      </c>
      <c r="E42" s="11">
        <f>SUM(E43,E44)</f>
        <v>0</v>
      </c>
      <c r="F42" s="11">
        <f t="shared" si="0"/>
        <v>31257500</v>
      </c>
      <c r="G42" s="11">
        <f>SUM(G43,G44)</f>
        <v>0</v>
      </c>
      <c r="H42" s="11">
        <f t="shared" si="0"/>
        <v>31257500</v>
      </c>
      <c r="I42" s="11">
        <f>SUM(I43,I44)</f>
        <v>0</v>
      </c>
      <c r="J42" s="11">
        <f t="shared" si="1"/>
        <v>31257500</v>
      </c>
    </row>
    <row r="43" spans="2:10" ht="67.5" customHeight="1">
      <c r="B43" s="4" t="s">
        <v>178</v>
      </c>
      <c r="C43" s="4" t="s">
        <v>135</v>
      </c>
      <c r="D43" s="3">
        <v>17612500</v>
      </c>
      <c r="E43" s="3"/>
      <c r="F43" s="3">
        <f t="shared" si="0"/>
        <v>17612500</v>
      </c>
      <c r="G43" s="3"/>
      <c r="H43" s="3">
        <f t="shared" si="0"/>
        <v>17612500</v>
      </c>
      <c r="I43" s="3"/>
      <c r="J43" s="3">
        <f t="shared" si="1"/>
        <v>17612500</v>
      </c>
    </row>
    <row r="44" spans="2:10" ht="98.25" customHeight="1">
      <c r="B44" s="4" t="s">
        <v>179</v>
      </c>
      <c r="C44" s="4" t="s">
        <v>188</v>
      </c>
      <c r="D44" s="3">
        <v>13645000</v>
      </c>
      <c r="E44" s="3"/>
      <c r="F44" s="3">
        <f t="shared" si="0"/>
        <v>13645000</v>
      </c>
      <c r="G44" s="3"/>
      <c r="H44" s="3">
        <f t="shared" si="0"/>
        <v>13645000</v>
      </c>
      <c r="I44" s="3"/>
      <c r="J44" s="3">
        <f t="shared" si="1"/>
        <v>13645000</v>
      </c>
    </row>
    <row r="45" spans="2:10">
      <c r="B45" s="8" t="s">
        <v>44</v>
      </c>
      <c r="C45" s="8" t="s">
        <v>45</v>
      </c>
      <c r="D45" s="9">
        <f>D46</f>
        <v>73000000</v>
      </c>
      <c r="E45" s="9">
        <f>E46</f>
        <v>0</v>
      </c>
      <c r="F45" s="9">
        <f t="shared" si="0"/>
        <v>73000000</v>
      </c>
      <c r="G45" s="9">
        <f>G46</f>
        <v>0</v>
      </c>
      <c r="H45" s="9">
        <f t="shared" si="0"/>
        <v>73000000</v>
      </c>
      <c r="I45" s="9">
        <f>I46</f>
        <v>0</v>
      </c>
      <c r="J45" s="9">
        <f t="shared" si="1"/>
        <v>73000000</v>
      </c>
    </row>
    <row r="46" spans="2:10" ht="66" customHeight="1">
      <c r="B46" s="10" t="s">
        <v>46</v>
      </c>
      <c r="C46" s="10" t="s">
        <v>47</v>
      </c>
      <c r="D46" s="11">
        <v>73000000</v>
      </c>
      <c r="E46" s="11"/>
      <c r="F46" s="11">
        <f t="shared" si="0"/>
        <v>73000000</v>
      </c>
      <c r="G46" s="11"/>
      <c r="H46" s="11">
        <f t="shared" si="0"/>
        <v>73000000</v>
      </c>
      <c r="I46" s="11"/>
      <c r="J46" s="11">
        <f t="shared" si="1"/>
        <v>73000000</v>
      </c>
    </row>
    <row r="47" spans="2:10">
      <c r="B47" s="8" t="s">
        <v>48</v>
      </c>
      <c r="C47" s="8" t="s">
        <v>49</v>
      </c>
      <c r="D47" s="9">
        <f>D48</f>
        <v>8000000</v>
      </c>
      <c r="E47" s="9">
        <f>E48</f>
        <v>0</v>
      </c>
      <c r="F47" s="9">
        <f t="shared" si="0"/>
        <v>8000000</v>
      </c>
      <c r="G47" s="9">
        <f>G48</f>
        <v>0</v>
      </c>
      <c r="H47" s="9">
        <f t="shared" si="0"/>
        <v>8000000</v>
      </c>
      <c r="I47" s="9">
        <f>I48</f>
        <v>0</v>
      </c>
      <c r="J47" s="9">
        <f t="shared" si="1"/>
        <v>8000000</v>
      </c>
    </row>
    <row r="48" spans="2:10" ht="34.5" customHeight="1">
      <c r="B48" s="10" t="s">
        <v>50</v>
      </c>
      <c r="C48" s="10" t="s">
        <v>51</v>
      </c>
      <c r="D48" s="11">
        <v>8000000</v>
      </c>
      <c r="E48" s="11"/>
      <c r="F48" s="11">
        <f t="shared" si="0"/>
        <v>8000000</v>
      </c>
      <c r="G48" s="11"/>
      <c r="H48" s="11">
        <f t="shared" si="0"/>
        <v>8000000</v>
      </c>
      <c r="I48" s="11"/>
      <c r="J48" s="11">
        <f t="shared" si="1"/>
        <v>8000000</v>
      </c>
    </row>
    <row r="49" spans="1:10">
      <c r="B49" s="14" t="s">
        <v>52</v>
      </c>
      <c r="C49" s="15" t="s">
        <v>53</v>
      </c>
      <c r="D49" s="26">
        <f>SUM(D50,D139)</f>
        <v>3866447066</v>
      </c>
      <c r="E49" s="26">
        <f>SUM(E50,E139)</f>
        <v>568021217</v>
      </c>
      <c r="F49" s="26">
        <f t="shared" si="0"/>
        <v>4434468283</v>
      </c>
      <c r="G49" s="26">
        <f>SUM(G50,G139)</f>
        <v>2720877265.0599999</v>
      </c>
      <c r="H49" s="26">
        <f t="shared" si="0"/>
        <v>7155345548.0599995</v>
      </c>
      <c r="I49" s="26">
        <f>SUM(I50,I139)</f>
        <v>0</v>
      </c>
      <c r="J49" s="26">
        <f t="shared" si="1"/>
        <v>7155345548.0599995</v>
      </c>
    </row>
    <row r="50" spans="1:10" ht="50.25" customHeight="1">
      <c r="B50" s="14" t="s">
        <v>54</v>
      </c>
      <c r="C50" s="15" t="s">
        <v>55</v>
      </c>
      <c r="D50" s="27">
        <f>SUM(D51,D54,D97,D124,D137)</f>
        <v>3552426900</v>
      </c>
      <c r="E50" s="27">
        <f>SUM(E51,E54,E97,E124,E137)</f>
        <v>542449067</v>
      </c>
      <c r="F50" s="27">
        <f t="shared" si="0"/>
        <v>4094875967</v>
      </c>
      <c r="G50" s="27">
        <f>SUM(G51,G54,G97,G124,G137)</f>
        <v>2518631400</v>
      </c>
      <c r="H50" s="27">
        <f t="shared" si="0"/>
        <v>6613507367</v>
      </c>
      <c r="I50" s="27">
        <f>SUM(I51,I54,I97,I124,I137)</f>
        <v>0</v>
      </c>
      <c r="J50" s="27">
        <f t="shared" si="1"/>
        <v>6613507367</v>
      </c>
    </row>
    <row r="51" spans="1:10" ht="36.75" customHeight="1">
      <c r="B51" s="14" t="s">
        <v>56</v>
      </c>
      <c r="C51" s="15" t="s">
        <v>57</v>
      </c>
      <c r="D51" s="26">
        <f>D52+D53</f>
        <v>639927900</v>
      </c>
      <c r="E51" s="26">
        <f>E52+E53</f>
        <v>191398000</v>
      </c>
      <c r="F51" s="26">
        <f t="shared" si="0"/>
        <v>831325900</v>
      </c>
      <c r="G51" s="26">
        <f>G52+G53</f>
        <v>0</v>
      </c>
      <c r="H51" s="26">
        <f t="shared" si="0"/>
        <v>831325900</v>
      </c>
      <c r="I51" s="26">
        <f>I52+I53</f>
        <v>0</v>
      </c>
      <c r="J51" s="26">
        <f t="shared" si="1"/>
        <v>831325900</v>
      </c>
    </row>
    <row r="52" spans="1:10" ht="53.25" customHeight="1">
      <c r="A52" s="5">
        <v>906</v>
      </c>
      <c r="B52" s="16" t="s">
        <v>136</v>
      </c>
      <c r="C52" s="17" t="s">
        <v>58</v>
      </c>
      <c r="D52" s="36">
        <v>639927900</v>
      </c>
      <c r="E52" s="25"/>
      <c r="F52" s="25">
        <f t="shared" si="0"/>
        <v>639927900</v>
      </c>
      <c r="G52" s="25"/>
      <c r="H52" s="28">
        <f t="shared" si="0"/>
        <v>639927900</v>
      </c>
      <c r="I52" s="28"/>
      <c r="J52" s="28">
        <f t="shared" si="1"/>
        <v>639927900</v>
      </c>
    </row>
    <row r="53" spans="1:10" ht="54" customHeight="1">
      <c r="A53" s="5">
        <v>906</v>
      </c>
      <c r="B53" s="16" t="s">
        <v>280</v>
      </c>
      <c r="C53" s="17" t="s">
        <v>59</v>
      </c>
      <c r="D53" s="28">
        <v>0</v>
      </c>
      <c r="E53" s="28">
        <v>191398000</v>
      </c>
      <c r="F53" s="28">
        <f t="shared" si="0"/>
        <v>191398000</v>
      </c>
      <c r="G53" s="28"/>
      <c r="H53" s="28">
        <f t="shared" si="0"/>
        <v>191398000</v>
      </c>
      <c r="I53" s="28"/>
      <c r="J53" s="28">
        <f t="shared" si="1"/>
        <v>191398000</v>
      </c>
    </row>
    <row r="54" spans="1:10" ht="51.75" customHeight="1">
      <c r="B54" s="14" t="s">
        <v>60</v>
      </c>
      <c r="C54" s="15" t="s">
        <v>61</v>
      </c>
      <c r="D54" s="26">
        <f>SUM(D55:D91)</f>
        <v>305022800</v>
      </c>
      <c r="E54" s="26">
        <f>SUM(E55:E94)</f>
        <v>34853200</v>
      </c>
      <c r="F54" s="26">
        <f t="shared" si="0"/>
        <v>339876000</v>
      </c>
      <c r="G54" s="26">
        <f>SUM(G55:G96)</f>
        <v>983743500</v>
      </c>
      <c r="H54" s="26">
        <f t="shared" si="0"/>
        <v>1323619500</v>
      </c>
      <c r="I54" s="26">
        <f>SUM(I55:I96)</f>
        <v>11899000</v>
      </c>
      <c r="J54" s="26">
        <f t="shared" si="1"/>
        <v>1335518500</v>
      </c>
    </row>
    <row r="55" spans="1:10" ht="63" hidden="1">
      <c r="A55" s="5">
        <v>906</v>
      </c>
      <c r="B55" s="16" t="s">
        <v>191</v>
      </c>
      <c r="C55" s="17" t="s">
        <v>192</v>
      </c>
      <c r="D55" s="28">
        <v>0</v>
      </c>
      <c r="E55" s="28">
        <v>0</v>
      </c>
      <c r="F55" s="28">
        <f t="shared" si="0"/>
        <v>0</v>
      </c>
      <c r="G55" s="28">
        <v>0</v>
      </c>
      <c r="H55" s="28">
        <f t="shared" si="0"/>
        <v>0</v>
      </c>
      <c r="I55" s="28"/>
      <c r="J55" s="28">
        <f t="shared" si="1"/>
        <v>0</v>
      </c>
    </row>
    <row r="56" spans="1:10" ht="110.25" hidden="1">
      <c r="A56" s="5">
        <v>909</v>
      </c>
      <c r="B56" s="16" t="s">
        <v>193</v>
      </c>
      <c r="C56" s="17" t="s">
        <v>194</v>
      </c>
      <c r="D56" s="28">
        <v>0</v>
      </c>
      <c r="E56" s="28">
        <v>0</v>
      </c>
      <c r="F56" s="28">
        <f t="shared" si="0"/>
        <v>0</v>
      </c>
      <c r="G56" s="28">
        <v>0</v>
      </c>
      <c r="H56" s="28">
        <f t="shared" si="0"/>
        <v>0</v>
      </c>
      <c r="I56" s="28"/>
      <c r="J56" s="28">
        <f t="shared" si="1"/>
        <v>0</v>
      </c>
    </row>
    <row r="57" spans="1:10" ht="36" customHeight="1">
      <c r="A57" s="5">
        <v>920</v>
      </c>
      <c r="B57" s="17" t="s">
        <v>180</v>
      </c>
      <c r="C57" s="17" t="s">
        <v>62</v>
      </c>
      <c r="D57" s="38">
        <v>39491800</v>
      </c>
      <c r="E57" s="28"/>
      <c r="F57" s="28">
        <f t="shared" si="0"/>
        <v>39491800</v>
      </c>
      <c r="G57" s="28"/>
      <c r="H57" s="28">
        <f t="shared" si="0"/>
        <v>39491800</v>
      </c>
      <c r="I57" s="28"/>
      <c r="J57" s="28">
        <f t="shared" si="1"/>
        <v>39491800</v>
      </c>
    </row>
    <row r="58" spans="1:10" ht="47.25">
      <c r="A58" s="5">
        <v>905</v>
      </c>
      <c r="B58" s="16" t="s">
        <v>279</v>
      </c>
      <c r="C58" s="17" t="s">
        <v>63</v>
      </c>
      <c r="D58" s="28">
        <v>0</v>
      </c>
      <c r="E58" s="28">
        <v>0</v>
      </c>
      <c r="F58" s="28">
        <f t="shared" si="0"/>
        <v>0</v>
      </c>
      <c r="G58" s="28">
        <v>2000000</v>
      </c>
      <c r="H58" s="28">
        <f t="shared" si="0"/>
        <v>2000000</v>
      </c>
      <c r="I58" s="28"/>
      <c r="J58" s="28">
        <f t="shared" si="1"/>
        <v>2000000</v>
      </c>
    </row>
    <row r="59" spans="1:10" ht="110.25" hidden="1">
      <c r="B59" s="16" t="s">
        <v>195</v>
      </c>
      <c r="C59" s="17" t="s">
        <v>64</v>
      </c>
      <c r="D59" s="28">
        <v>0</v>
      </c>
      <c r="E59" s="28">
        <v>0</v>
      </c>
      <c r="F59" s="28">
        <f t="shared" si="0"/>
        <v>0</v>
      </c>
      <c r="G59" s="28">
        <v>0</v>
      </c>
      <c r="H59" s="28">
        <f t="shared" si="0"/>
        <v>0</v>
      </c>
      <c r="I59" s="28"/>
      <c r="J59" s="28">
        <f t="shared" si="1"/>
        <v>0</v>
      </c>
    </row>
    <row r="60" spans="1:10" ht="47.25" hidden="1">
      <c r="B60" s="16" t="s">
        <v>65</v>
      </c>
      <c r="C60" s="17" t="s">
        <v>66</v>
      </c>
      <c r="D60" s="28">
        <v>0</v>
      </c>
      <c r="E60" s="28">
        <v>0</v>
      </c>
      <c r="F60" s="28">
        <f t="shared" si="0"/>
        <v>0</v>
      </c>
      <c r="G60" s="28">
        <v>0</v>
      </c>
      <c r="H60" s="28">
        <f t="shared" si="0"/>
        <v>0</v>
      </c>
      <c r="I60" s="28"/>
      <c r="J60" s="28">
        <f t="shared" si="1"/>
        <v>0</v>
      </c>
    </row>
    <row r="61" spans="1:10" ht="97.5" customHeight="1">
      <c r="A61" s="5">
        <v>901</v>
      </c>
      <c r="B61" s="16" t="s">
        <v>137</v>
      </c>
      <c r="C61" s="17" t="s">
        <v>67</v>
      </c>
      <c r="D61" s="38">
        <v>76402000</v>
      </c>
      <c r="E61" s="28"/>
      <c r="F61" s="28">
        <f t="shared" si="0"/>
        <v>76402000</v>
      </c>
      <c r="G61" s="28"/>
      <c r="H61" s="28">
        <f t="shared" si="0"/>
        <v>76402000</v>
      </c>
      <c r="I61" s="28"/>
      <c r="J61" s="28">
        <f t="shared" si="1"/>
        <v>76402000</v>
      </c>
    </row>
    <row r="62" spans="1:10" ht="262.5" customHeight="1">
      <c r="A62" s="5">
        <v>905</v>
      </c>
      <c r="B62" s="16" t="s">
        <v>281</v>
      </c>
      <c r="C62" s="17" t="s">
        <v>270</v>
      </c>
      <c r="D62" s="28">
        <v>0</v>
      </c>
      <c r="E62" s="28">
        <v>0</v>
      </c>
      <c r="F62" s="28">
        <f t="shared" si="0"/>
        <v>0</v>
      </c>
      <c r="G62" s="28">
        <v>41000000</v>
      </c>
      <c r="H62" s="28">
        <f t="shared" si="0"/>
        <v>41000000</v>
      </c>
      <c r="I62" s="28"/>
      <c r="J62" s="28">
        <f t="shared" si="1"/>
        <v>41000000</v>
      </c>
    </row>
    <row r="63" spans="1:10" ht="94.5" hidden="1">
      <c r="B63" s="16" t="s">
        <v>196</v>
      </c>
      <c r="C63" s="17" t="s">
        <v>197</v>
      </c>
      <c r="D63" s="28">
        <v>0</v>
      </c>
      <c r="E63" s="28">
        <v>0</v>
      </c>
      <c r="F63" s="28">
        <f t="shared" si="0"/>
        <v>0</v>
      </c>
      <c r="G63" s="28">
        <v>0</v>
      </c>
      <c r="H63" s="28">
        <f t="shared" si="0"/>
        <v>0</v>
      </c>
      <c r="I63" s="28"/>
      <c r="J63" s="28">
        <f t="shared" si="1"/>
        <v>0</v>
      </c>
    </row>
    <row r="64" spans="1:10" ht="126" hidden="1">
      <c r="B64" s="16" t="s">
        <v>68</v>
      </c>
      <c r="C64" s="17" t="s">
        <v>69</v>
      </c>
      <c r="D64" s="28">
        <v>0</v>
      </c>
      <c r="E64" s="28">
        <v>0</v>
      </c>
      <c r="F64" s="28">
        <f t="shared" si="0"/>
        <v>0</v>
      </c>
      <c r="G64" s="28">
        <v>0</v>
      </c>
      <c r="H64" s="28">
        <f t="shared" si="0"/>
        <v>0</v>
      </c>
      <c r="I64" s="28"/>
      <c r="J64" s="28">
        <f t="shared" si="1"/>
        <v>0</v>
      </c>
    </row>
    <row r="65" spans="1:10" ht="51" customHeight="1">
      <c r="A65" s="5">
        <v>903</v>
      </c>
      <c r="B65" s="16" t="s">
        <v>247</v>
      </c>
      <c r="C65" s="17" t="s">
        <v>70</v>
      </c>
      <c r="D65" s="28">
        <v>0</v>
      </c>
      <c r="E65" s="28"/>
      <c r="F65" s="28">
        <f t="shared" si="0"/>
        <v>0</v>
      </c>
      <c r="G65" s="28">
        <v>74661100</v>
      </c>
      <c r="H65" s="28">
        <f t="shared" si="0"/>
        <v>74661100</v>
      </c>
      <c r="I65" s="28"/>
      <c r="J65" s="28">
        <f t="shared" si="1"/>
        <v>74661100</v>
      </c>
    </row>
    <row r="66" spans="1:10" ht="47.25">
      <c r="B66" s="16" t="s">
        <v>282</v>
      </c>
      <c r="C66" s="17" t="s">
        <v>71</v>
      </c>
      <c r="D66" s="28">
        <v>0</v>
      </c>
      <c r="E66" s="28">
        <v>0</v>
      </c>
      <c r="F66" s="28">
        <f t="shared" si="0"/>
        <v>0</v>
      </c>
      <c r="G66" s="28">
        <v>32917000</v>
      </c>
      <c r="H66" s="28">
        <f t="shared" si="0"/>
        <v>32917000</v>
      </c>
      <c r="I66" s="28"/>
      <c r="J66" s="28">
        <f t="shared" si="1"/>
        <v>32917000</v>
      </c>
    </row>
    <row r="67" spans="1:10" ht="232.5" customHeight="1">
      <c r="A67" s="5">
        <v>905</v>
      </c>
      <c r="B67" s="16" t="s">
        <v>271</v>
      </c>
      <c r="C67" s="17" t="s">
        <v>285</v>
      </c>
      <c r="D67" s="28"/>
      <c r="E67" s="28"/>
      <c r="F67" s="28"/>
      <c r="G67" s="28">
        <v>6855000</v>
      </c>
      <c r="H67" s="28">
        <f t="shared" si="0"/>
        <v>6855000</v>
      </c>
      <c r="I67" s="28"/>
      <c r="J67" s="28">
        <f t="shared" si="1"/>
        <v>6855000</v>
      </c>
    </row>
    <row r="68" spans="1:10" ht="110.25" hidden="1">
      <c r="B68" s="16" t="s">
        <v>72</v>
      </c>
      <c r="C68" s="17" t="s">
        <v>73</v>
      </c>
      <c r="D68" s="28">
        <v>0</v>
      </c>
      <c r="E68" s="28">
        <v>0</v>
      </c>
      <c r="F68" s="28">
        <f t="shared" si="0"/>
        <v>0</v>
      </c>
      <c r="G68" s="28">
        <v>0</v>
      </c>
      <c r="H68" s="28">
        <f t="shared" si="0"/>
        <v>0</v>
      </c>
      <c r="I68" s="28"/>
      <c r="J68" s="28">
        <f t="shared" si="1"/>
        <v>0</v>
      </c>
    </row>
    <row r="69" spans="1:10" ht="63" hidden="1">
      <c r="B69" s="16" t="s">
        <v>74</v>
      </c>
      <c r="C69" s="17" t="s">
        <v>75</v>
      </c>
      <c r="D69" s="28">
        <v>0</v>
      </c>
      <c r="E69" s="28">
        <v>0</v>
      </c>
      <c r="F69" s="28">
        <f t="shared" si="0"/>
        <v>0</v>
      </c>
      <c r="G69" s="28">
        <v>0</v>
      </c>
      <c r="H69" s="28">
        <f t="shared" si="0"/>
        <v>0</v>
      </c>
      <c r="I69" s="28"/>
      <c r="J69" s="28">
        <f t="shared" si="1"/>
        <v>0</v>
      </c>
    </row>
    <row r="70" spans="1:10" ht="110.25" hidden="1">
      <c r="B70" s="16" t="s">
        <v>76</v>
      </c>
      <c r="C70" s="17" t="s">
        <v>77</v>
      </c>
      <c r="D70" s="28">
        <v>0</v>
      </c>
      <c r="E70" s="28">
        <v>0</v>
      </c>
      <c r="F70" s="28">
        <f t="shared" si="0"/>
        <v>0</v>
      </c>
      <c r="G70" s="28">
        <v>0</v>
      </c>
      <c r="H70" s="28">
        <f t="shared" si="0"/>
        <v>0</v>
      </c>
      <c r="I70" s="28"/>
      <c r="J70" s="28">
        <f t="shared" si="1"/>
        <v>0</v>
      </c>
    </row>
    <row r="71" spans="1:10" ht="51.75" customHeight="1">
      <c r="A71" s="5">
        <v>903</v>
      </c>
      <c r="B71" s="16" t="s">
        <v>259</v>
      </c>
      <c r="C71" s="17" t="s">
        <v>78</v>
      </c>
      <c r="D71" s="28">
        <v>0</v>
      </c>
      <c r="E71" s="28">
        <v>0</v>
      </c>
      <c r="F71" s="28">
        <f t="shared" si="0"/>
        <v>0</v>
      </c>
      <c r="G71" s="28">
        <v>6863100</v>
      </c>
      <c r="H71" s="28">
        <f t="shared" si="0"/>
        <v>6863100</v>
      </c>
      <c r="I71" s="28"/>
      <c r="J71" s="28">
        <f t="shared" si="1"/>
        <v>6863100</v>
      </c>
    </row>
    <row r="72" spans="1:10" ht="70.5" customHeight="1">
      <c r="A72" s="5">
        <v>901</v>
      </c>
      <c r="B72" s="16" t="s">
        <v>276</v>
      </c>
      <c r="C72" s="17" t="s">
        <v>79</v>
      </c>
      <c r="D72" s="28">
        <v>0</v>
      </c>
      <c r="E72" s="28">
        <v>0</v>
      </c>
      <c r="F72" s="28">
        <f t="shared" ref="F72:H139" si="2">D72+E72</f>
        <v>0</v>
      </c>
      <c r="G72" s="28">
        <v>60858500</v>
      </c>
      <c r="H72" s="28">
        <f t="shared" si="2"/>
        <v>60858500</v>
      </c>
      <c r="I72" s="28"/>
      <c r="J72" s="28">
        <f t="shared" si="1"/>
        <v>60858500</v>
      </c>
    </row>
    <row r="73" spans="1:10" ht="236.25">
      <c r="A73" s="5">
        <v>905</v>
      </c>
      <c r="B73" s="16" t="s">
        <v>277</v>
      </c>
      <c r="C73" s="17" t="s">
        <v>272</v>
      </c>
      <c r="D73" s="28">
        <v>0</v>
      </c>
      <c r="E73" s="28">
        <v>0</v>
      </c>
      <c r="F73" s="28">
        <f t="shared" si="2"/>
        <v>0</v>
      </c>
      <c r="G73" s="28">
        <v>240000000</v>
      </c>
      <c r="H73" s="28">
        <f t="shared" si="2"/>
        <v>240000000</v>
      </c>
      <c r="I73" s="28"/>
      <c r="J73" s="28">
        <f t="shared" si="1"/>
        <v>240000000</v>
      </c>
    </row>
    <row r="74" spans="1:10" ht="184.5" customHeight="1">
      <c r="A74" s="5">
        <v>905</v>
      </c>
      <c r="B74" s="16" t="s">
        <v>278</v>
      </c>
      <c r="C74" s="17" t="s">
        <v>273</v>
      </c>
      <c r="D74" s="28">
        <v>0</v>
      </c>
      <c r="E74" s="28">
        <v>0</v>
      </c>
      <c r="F74" s="28">
        <f t="shared" si="2"/>
        <v>0</v>
      </c>
      <c r="G74" s="28">
        <v>5000000</v>
      </c>
      <c r="H74" s="28">
        <f t="shared" si="2"/>
        <v>5000000</v>
      </c>
      <c r="I74" s="28"/>
      <c r="J74" s="28">
        <f t="shared" ref="J74:J138" si="3">H74+I74</f>
        <v>5000000</v>
      </c>
    </row>
    <row r="75" spans="1:10" ht="47.25" hidden="1">
      <c r="B75" s="16" t="s">
        <v>80</v>
      </c>
      <c r="C75" s="17" t="s">
        <v>81</v>
      </c>
      <c r="D75" s="28">
        <v>0</v>
      </c>
      <c r="E75" s="28">
        <v>0</v>
      </c>
      <c r="F75" s="28">
        <f t="shared" si="2"/>
        <v>0</v>
      </c>
      <c r="G75" s="28">
        <v>0</v>
      </c>
      <c r="H75" s="28">
        <f t="shared" si="2"/>
        <v>0</v>
      </c>
      <c r="I75" s="28"/>
      <c r="J75" s="28">
        <f t="shared" si="3"/>
        <v>0</v>
      </c>
    </row>
    <row r="76" spans="1:10" ht="63" hidden="1">
      <c r="B76" s="16"/>
      <c r="C76" s="17" t="s">
        <v>198</v>
      </c>
      <c r="D76" s="28">
        <v>0</v>
      </c>
      <c r="E76" s="28">
        <v>0</v>
      </c>
      <c r="F76" s="28">
        <f t="shared" si="2"/>
        <v>0</v>
      </c>
      <c r="G76" s="28">
        <v>0</v>
      </c>
      <c r="H76" s="28">
        <f t="shared" si="2"/>
        <v>0</v>
      </c>
      <c r="I76" s="28"/>
      <c r="J76" s="28">
        <f t="shared" si="3"/>
        <v>0</v>
      </c>
    </row>
    <row r="77" spans="1:10" ht="119.25" customHeight="1">
      <c r="A77" s="39" t="s">
        <v>274</v>
      </c>
      <c r="B77" s="16" t="s">
        <v>258</v>
      </c>
      <c r="C77" s="17" t="s">
        <v>82</v>
      </c>
      <c r="D77" s="28">
        <v>0</v>
      </c>
      <c r="E77" s="28">
        <v>0</v>
      </c>
      <c r="F77" s="28">
        <f t="shared" si="2"/>
        <v>0</v>
      </c>
      <c r="G77" s="28">
        <f>34530000+16600000</f>
        <v>51130000</v>
      </c>
      <c r="H77" s="28">
        <f t="shared" si="2"/>
        <v>51130000</v>
      </c>
      <c r="I77" s="28"/>
      <c r="J77" s="28">
        <f t="shared" si="3"/>
        <v>51130000</v>
      </c>
    </row>
    <row r="78" spans="1:10" ht="78.75" hidden="1">
      <c r="B78" s="16" t="s">
        <v>199</v>
      </c>
      <c r="C78" s="17" t="s">
        <v>83</v>
      </c>
      <c r="D78" s="28">
        <v>0</v>
      </c>
      <c r="E78" s="28">
        <v>0</v>
      </c>
      <c r="F78" s="28">
        <f t="shared" si="2"/>
        <v>0</v>
      </c>
      <c r="G78" s="28">
        <v>0</v>
      </c>
      <c r="H78" s="28">
        <f t="shared" si="2"/>
        <v>0</v>
      </c>
      <c r="I78" s="28"/>
      <c r="J78" s="28">
        <f t="shared" si="3"/>
        <v>0</v>
      </c>
    </row>
    <row r="79" spans="1:10" ht="83.25" customHeight="1">
      <c r="A79" s="5">
        <v>905</v>
      </c>
      <c r="B79" s="16" t="s">
        <v>275</v>
      </c>
      <c r="C79" s="17" t="s">
        <v>87</v>
      </c>
      <c r="D79" s="28"/>
      <c r="E79" s="28"/>
      <c r="F79" s="28"/>
      <c r="G79" s="28">
        <v>26051000</v>
      </c>
      <c r="H79" s="28">
        <f t="shared" si="2"/>
        <v>26051000</v>
      </c>
      <c r="I79" s="28"/>
      <c r="J79" s="28">
        <f t="shared" si="3"/>
        <v>26051000</v>
      </c>
    </row>
    <row r="80" spans="1:10" ht="157.5" hidden="1">
      <c r="B80" s="16" t="s">
        <v>84</v>
      </c>
      <c r="C80" s="17" t="s">
        <v>200</v>
      </c>
      <c r="D80" s="28">
        <v>0</v>
      </c>
      <c r="E80" s="28">
        <v>0</v>
      </c>
      <c r="F80" s="28">
        <f t="shared" si="2"/>
        <v>0</v>
      </c>
      <c r="G80" s="28">
        <v>0</v>
      </c>
      <c r="H80" s="28">
        <f t="shared" si="2"/>
        <v>0</v>
      </c>
      <c r="I80" s="28"/>
      <c r="J80" s="28">
        <f t="shared" si="3"/>
        <v>0</v>
      </c>
    </row>
    <row r="81" spans="1:10" ht="141.75" hidden="1">
      <c r="B81" s="16" t="s">
        <v>85</v>
      </c>
      <c r="C81" s="17" t="s">
        <v>201</v>
      </c>
      <c r="D81" s="28">
        <v>0</v>
      </c>
      <c r="E81" s="28">
        <v>0</v>
      </c>
      <c r="F81" s="28">
        <f t="shared" si="2"/>
        <v>0</v>
      </c>
      <c r="G81" s="28">
        <v>0</v>
      </c>
      <c r="H81" s="28">
        <f t="shared" si="2"/>
        <v>0</v>
      </c>
      <c r="I81" s="28"/>
      <c r="J81" s="28">
        <f t="shared" si="3"/>
        <v>0</v>
      </c>
    </row>
    <row r="82" spans="1:10" ht="78.75" hidden="1">
      <c r="B82" s="16" t="s">
        <v>86</v>
      </c>
      <c r="C82" s="17" t="s">
        <v>87</v>
      </c>
      <c r="D82" s="28">
        <v>0</v>
      </c>
      <c r="E82" s="28">
        <v>0</v>
      </c>
      <c r="F82" s="28">
        <f t="shared" si="2"/>
        <v>0</v>
      </c>
      <c r="G82" s="28">
        <v>0</v>
      </c>
      <c r="H82" s="28">
        <f t="shared" si="2"/>
        <v>0</v>
      </c>
      <c r="I82" s="28"/>
      <c r="J82" s="28">
        <f t="shared" si="3"/>
        <v>0</v>
      </c>
    </row>
    <row r="83" spans="1:10" ht="195" customHeight="1">
      <c r="A83" s="5">
        <v>901</v>
      </c>
      <c r="B83" s="16" t="s">
        <v>138</v>
      </c>
      <c r="C83" s="17" t="s">
        <v>88</v>
      </c>
      <c r="D83" s="38">
        <v>189129000</v>
      </c>
      <c r="E83" s="28"/>
      <c r="F83" s="28">
        <f t="shared" si="2"/>
        <v>189129000</v>
      </c>
      <c r="G83" s="28"/>
      <c r="H83" s="28">
        <f t="shared" si="2"/>
        <v>189129000</v>
      </c>
      <c r="I83" s="28"/>
      <c r="J83" s="28">
        <f t="shared" si="3"/>
        <v>189129000</v>
      </c>
    </row>
    <row r="84" spans="1:10" ht="82.5" customHeight="1">
      <c r="A84" s="5">
        <v>934</v>
      </c>
      <c r="B84" s="16" t="s">
        <v>283</v>
      </c>
      <c r="C84" s="17" t="s">
        <v>89</v>
      </c>
      <c r="D84" s="28">
        <v>0</v>
      </c>
      <c r="E84" s="28">
        <v>0</v>
      </c>
      <c r="F84" s="28">
        <f t="shared" si="2"/>
        <v>0</v>
      </c>
      <c r="G84" s="28">
        <v>3857000</v>
      </c>
      <c r="H84" s="28">
        <f t="shared" si="2"/>
        <v>3857000</v>
      </c>
      <c r="I84" s="28"/>
      <c r="J84" s="28">
        <f t="shared" si="3"/>
        <v>3857000</v>
      </c>
    </row>
    <row r="85" spans="1:10" ht="63" hidden="1">
      <c r="B85" s="16" t="s">
        <v>90</v>
      </c>
      <c r="C85" s="17" t="s">
        <v>91</v>
      </c>
      <c r="D85" s="28">
        <v>0</v>
      </c>
      <c r="E85" s="28">
        <v>0</v>
      </c>
      <c r="F85" s="28">
        <f t="shared" si="2"/>
        <v>0</v>
      </c>
      <c r="G85" s="28">
        <v>0</v>
      </c>
      <c r="H85" s="28">
        <f t="shared" si="2"/>
        <v>0</v>
      </c>
      <c r="I85" s="28"/>
      <c r="J85" s="28">
        <f t="shared" si="3"/>
        <v>0</v>
      </c>
    </row>
    <row r="86" spans="1:10" ht="110.25" hidden="1">
      <c r="B86" s="16" t="s">
        <v>202</v>
      </c>
      <c r="C86" s="17" t="s">
        <v>203</v>
      </c>
      <c r="D86" s="28">
        <v>0</v>
      </c>
      <c r="E86" s="28">
        <v>0</v>
      </c>
      <c r="F86" s="28">
        <f t="shared" si="2"/>
        <v>0</v>
      </c>
      <c r="G86" s="28">
        <v>0</v>
      </c>
      <c r="H86" s="28">
        <f t="shared" si="2"/>
        <v>0</v>
      </c>
      <c r="I86" s="28"/>
      <c r="J86" s="28">
        <f t="shared" si="3"/>
        <v>0</v>
      </c>
    </row>
    <row r="87" spans="1:10" ht="47.25" hidden="1">
      <c r="B87" s="16" t="s">
        <v>92</v>
      </c>
      <c r="C87" s="17" t="s">
        <v>93</v>
      </c>
      <c r="D87" s="28">
        <v>0</v>
      </c>
      <c r="E87" s="28">
        <v>0</v>
      </c>
      <c r="F87" s="28">
        <f t="shared" si="2"/>
        <v>0</v>
      </c>
      <c r="G87" s="28">
        <v>0</v>
      </c>
      <c r="H87" s="28">
        <f t="shared" si="2"/>
        <v>0</v>
      </c>
      <c r="I87" s="28"/>
      <c r="J87" s="28">
        <f t="shared" si="3"/>
        <v>0</v>
      </c>
    </row>
    <row r="88" spans="1:10" ht="63" hidden="1">
      <c r="B88" s="16" t="s">
        <v>94</v>
      </c>
      <c r="C88" s="17" t="s">
        <v>95</v>
      </c>
      <c r="D88" s="28">
        <v>0</v>
      </c>
      <c r="E88" s="28">
        <v>0</v>
      </c>
      <c r="F88" s="28">
        <f t="shared" si="2"/>
        <v>0</v>
      </c>
      <c r="G88" s="28">
        <v>0</v>
      </c>
      <c r="H88" s="28">
        <f t="shared" si="2"/>
        <v>0</v>
      </c>
      <c r="I88" s="28"/>
      <c r="J88" s="28">
        <f t="shared" si="3"/>
        <v>0</v>
      </c>
    </row>
    <row r="89" spans="1:10" ht="83.25" customHeight="1">
      <c r="A89" s="5">
        <v>901</v>
      </c>
      <c r="B89" s="16" t="s">
        <v>238</v>
      </c>
      <c r="C89" s="17" t="s">
        <v>237</v>
      </c>
      <c r="D89" s="28">
        <v>0</v>
      </c>
      <c r="E89" s="28">
        <v>17088100</v>
      </c>
      <c r="F89" s="28">
        <f t="shared" si="2"/>
        <v>17088100</v>
      </c>
      <c r="G89" s="28"/>
      <c r="H89" s="28">
        <f t="shared" si="2"/>
        <v>17088100</v>
      </c>
      <c r="I89" s="28"/>
      <c r="J89" s="28">
        <f t="shared" si="3"/>
        <v>17088100</v>
      </c>
    </row>
    <row r="90" spans="1:10" ht="47.25" hidden="1">
      <c r="B90" s="18" t="s">
        <v>204</v>
      </c>
      <c r="C90" s="19" t="s">
        <v>205</v>
      </c>
      <c r="D90" s="28">
        <v>0</v>
      </c>
      <c r="E90" s="28">
        <v>0</v>
      </c>
      <c r="F90" s="28">
        <f t="shared" si="2"/>
        <v>0</v>
      </c>
      <c r="G90" s="28">
        <v>0</v>
      </c>
      <c r="H90" s="28">
        <f t="shared" si="2"/>
        <v>0</v>
      </c>
      <c r="I90" s="28"/>
      <c r="J90" s="28">
        <f t="shared" si="3"/>
        <v>0</v>
      </c>
    </row>
    <row r="91" spans="1:10" ht="230.25" customHeight="1">
      <c r="A91" s="5">
        <v>927</v>
      </c>
      <c r="B91" s="20" t="s">
        <v>256</v>
      </c>
      <c r="C91" s="21" t="s">
        <v>96</v>
      </c>
      <c r="D91" s="28">
        <v>0</v>
      </c>
      <c r="E91" s="28">
        <v>0</v>
      </c>
      <c r="F91" s="28">
        <f t="shared" si="2"/>
        <v>0</v>
      </c>
      <c r="G91" s="28">
        <v>9729500</v>
      </c>
      <c r="H91" s="28">
        <f t="shared" si="2"/>
        <v>9729500</v>
      </c>
      <c r="I91" s="28"/>
      <c r="J91" s="28">
        <f t="shared" si="3"/>
        <v>9729500</v>
      </c>
    </row>
    <row r="92" spans="1:10" ht="138" customHeight="1">
      <c r="A92" s="5">
        <v>909</v>
      </c>
      <c r="B92" s="20" t="s">
        <v>289</v>
      </c>
      <c r="C92" s="21" t="s">
        <v>290</v>
      </c>
      <c r="D92" s="28"/>
      <c r="E92" s="28"/>
      <c r="F92" s="28"/>
      <c r="G92" s="28"/>
      <c r="H92" s="28"/>
      <c r="I92" s="28">
        <v>11899000</v>
      </c>
      <c r="J92" s="28">
        <f t="shared" si="3"/>
        <v>11899000</v>
      </c>
    </row>
    <row r="93" spans="1:10" ht="126">
      <c r="A93" s="5">
        <v>901</v>
      </c>
      <c r="B93" s="20" t="s">
        <v>239</v>
      </c>
      <c r="C93" s="21" t="s">
        <v>240</v>
      </c>
      <c r="D93" s="28"/>
      <c r="E93" s="28">
        <v>12308600</v>
      </c>
      <c r="F93" s="28">
        <f t="shared" si="2"/>
        <v>12308600</v>
      </c>
      <c r="G93" s="28"/>
      <c r="H93" s="28">
        <f t="shared" si="2"/>
        <v>12308600</v>
      </c>
      <c r="I93" s="28"/>
      <c r="J93" s="28">
        <f t="shared" si="3"/>
        <v>12308600</v>
      </c>
    </row>
    <row r="94" spans="1:10" ht="69" customHeight="1">
      <c r="A94" s="5">
        <v>901</v>
      </c>
      <c r="B94" s="20" t="s">
        <v>241</v>
      </c>
      <c r="C94" s="21" t="s">
        <v>242</v>
      </c>
      <c r="D94" s="28"/>
      <c r="E94" s="28">
        <v>5456500</v>
      </c>
      <c r="F94" s="28">
        <f t="shared" si="2"/>
        <v>5456500</v>
      </c>
      <c r="G94" s="28"/>
      <c r="H94" s="28">
        <f t="shared" si="2"/>
        <v>5456500</v>
      </c>
      <c r="I94" s="28"/>
      <c r="J94" s="28">
        <f t="shared" si="3"/>
        <v>5456500</v>
      </c>
    </row>
    <row r="95" spans="1:10" ht="50.25" customHeight="1">
      <c r="A95" s="5">
        <v>901</v>
      </c>
      <c r="B95" s="20" t="s">
        <v>261</v>
      </c>
      <c r="C95" s="21" t="s">
        <v>260</v>
      </c>
      <c r="D95" s="28"/>
      <c r="E95" s="28"/>
      <c r="F95" s="28"/>
      <c r="G95" s="28">
        <v>14179300</v>
      </c>
      <c r="H95" s="28">
        <f t="shared" si="2"/>
        <v>14179300</v>
      </c>
      <c r="I95" s="28"/>
      <c r="J95" s="28">
        <f t="shared" si="3"/>
        <v>14179300</v>
      </c>
    </row>
    <row r="96" spans="1:10" ht="50.25" customHeight="1">
      <c r="A96" s="5">
        <v>903</v>
      </c>
      <c r="B96" s="20" t="s">
        <v>262</v>
      </c>
      <c r="C96" s="21" t="s">
        <v>263</v>
      </c>
      <c r="D96" s="28"/>
      <c r="E96" s="28"/>
      <c r="F96" s="28"/>
      <c r="G96" s="28">
        <v>408642000</v>
      </c>
      <c r="H96" s="28">
        <f t="shared" si="2"/>
        <v>408642000</v>
      </c>
      <c r="I96" s="28"/>
      <c r="J96" s="28">
        <f t="shared" si="3"/>
        <v>408642000</v>
      </c>
    </row>
    <row r="97" spans="1:10" ht="46.5" customHeight="1">
      <c r="B97" s="14" t="s">
        <v>97</v>
      </c>
      <c r="C97" s="15" t="s">
        <v>98</v>
      </c>
      <c r="D97" s="29">
        <f>SUM(D98:D123)</f>
        <v>2598067400</v>
      </c>
      <c r="E97" s="29">
        <f>SUM(E98:E123)</f>
        <v>222661900</v>
      </c>
      <c r="F97" s="29">
        <f t="shared" si="2"/>
        <v>2820729300</v>
      </c>
      <c r="G97" s="29">
        <f>SUM(G98:G123)</f>
        <v>5884300</v>
      </c>
      <c r="H97" s="29">
        <f t="shared" si="2"/>
        <v>2826613600</v>
      </c>
      <c r="I97" s="29">
        <f>SUM(I98:I123)</f>
        <v>0</v>
      </c>
      <c r="J97" s="29">
        <f t="shared" si="3"/>
        <v>2826613600</v>
      </c>
    </row>
    <row r="98" spans="1:10" ht="51" customHeight="1">
      <c r="A98" s="5">
        <v>909</v>
      </c>
      <c r="B98" s="16" t="s">
        <v>139</v>
      </c>
      <c r="C98" s="17" t="s">
        <v>99</v>
      </c>
      <c r="D98" s="38">
        <v>1011755200</v>
      </c>
      <c r="E98" s="28"/>
      <c r="F98" s="28">
        <f t="shared" si="2"/>
        <v>1011755200</v>
      </c>
      <c r="G98" s="28"/>
      <c r="H98" s="28">
        <f t="shared" si="2"/>
        <v>1011755200</v>
      </c>
      <c r="I98" s="28"/>
      <c r="J98" s="28">
        <f t="shared" si="3"/>
        <v>1011755200</v>
      </c>
    </row>
    <row r="99" spans="1:10" ht="63" hidden="1">
      <c r="B99" s="16" t="s">
        <v>206</v>
      </c>
      <c r="C99" s="17" t="s">
        <v>100</v>
      </c>
      <c r="D99" s="28">
        <v>0</v>
      </c>
      <c r="E99" s="28"/>
      <c r="F99" s="28">
        <f t="shared" si="2"/>
        <v>0</v>
      </c>
      <c r="G99" s="28"/>
      <c r="H99" s="28">
        <f t="shared" si="2"/>
        <v>0</v>
      </c>
      <c r="I99" s="28"/>
      <c r="J99" s="28">
        <f t="shared" si="3"/>
        <v>0</v>
      </c>
    </row>
    <row r="100" spans="1:10" ht="51.75" customHeight="1">
      <c r="A100" s="5">
        <v>920</v>
      </c>
      <c r="B100" s="16" t="s">
        <v>140</v>
      </c>
      <c r="C100" s="17" t="s">
        <v>101</v>
      </c>
      <c r="D100" s="38">
        <v>50676000</v>
      </c>
      <c r="E100" s="28"/>
      <c r="F100" s="28">
        <f t="shared" si="2"/>
        <v>50676000</v>
      </c>
      <c r="G100" s="28"/>
      <c r="H100" s="28">
        <f t="shared" si="2"/>
        <v>50676000</v>
      </c>
      <c r="I100" s="28"/>
      <c r="J100" s="28">
        <f t="shared" si="3"/>
        <v>50676000</v>
      </c>
    </row>
    <row r="101" spans="1:10" ht="81.75" customHeight="1">
      <c r="A101" s="5">
        <v>909</v>
      </c>
      <c r="B101" s="16" t="s">
        <v>141</v>
      </c>
      <c r="C101" s="17" t="s">
        <v>102</v>
      </c>
      <c r="D101" s="38">
        <v>80737500</v>
      </c>
      <c r="E101" s="28"/>
      <c r="F101" s="28">
        <f t="shared" si="2"/>
        <v>80737500</v>
      </c>
      <c r="G101" s="28"/>
      <c r="H101" s="28">
        <f t="shared" si="2"/>
        <v>80737500</v>
      </c>
      <c r="I101" s="28"/>
      <c r="J101" s="28">
        <f t="shared" si="3"/>
        <v>80737500</v>
      </c>
    </row>
    <row r="102" spans="1:10" ht="50.25" customHeight="1">
      <c r="A102" s="5">
        <v>940</v>
      </c>
      <c r="B102" s="16" t="s">
        <v>142</v>
      </c>
      <c r="C102" s="17" t="s">
        <v>103</v>
      </c>
      <c r="D102" s="38">
        <v>190300</v>
      </c>
      <c r="E102" s="28"/>
      <c r="F102" s="28">
        <f t="shared" si="2"/>
        <v>190300</v>
      </c>
      <c r="G102" s="28"/>
      <c r="H102" s="28">
        <f t="shared" si="2"/>
        <v>190300</v>
      </c>
      <c r="I102" s="28"/>
      <c r="J102" s="28">
        <f t="shared" si="3"/>
        <v>190300</v>
      </c>
    </row>
    <row r="103" spans="1:10" ht="53.25" customHeight="1">
      <c r="A103" s="5">
        <v>940</v>
      </c>
      <c r="B103" s="16" t="s">
        <v>143</v>
      </c>
      <c r="C103" s="17" t="s">
        <v>207</v>
      </c>
      <c r="D103" s="38">
        <v>253000</v>
      </c>
      <c r="E103" s="28"/>
      <c r="F103" s="28">
        <f t="shared" si="2"/>
        <v>253000</v>
      </c>
      <c r="G103" s="28"/>
      <c r="H103" s="28">
        <f t="shared" si="2"/>
        <v>253000</v>
      </c>
      <c r="I103" s="28"/>
      <c r="J103" s="28">
        <f t="shared" si="3"/>
        <v>253000</v>
      </c>
    </row>
    <row r="104" spans="1:10" ht="82.5" customHeight="1">
      <c r="A104" s="5">
        <v>920</v>
      </c>
      <c r="B104" s="16" t="s">
        <v>212</v>
      </c>
      <c r="C104" s="17" t="s">
        <v>248</v>
      </c>
      <c r="D104" s="38">
        <v>904900</v>
      </c>
      <c r="E104" s="28"/>
      <c r="F104" s="28">
        <f t="shared" si="2"/>
        <v>904900</v>
      </c>
      <c r="G104" s="28"/>
      <c r="H104" s="28">
        <f t="shared" si="2"/>
        <v>904900</v>
      </c>
      <c r="I104" s="28"/>
      <c r="J104" s="28">
        <f t="shared" si="3"/>
        <v>904900</v>
      </c>
    </row>
    <row r="105" spans="1:10" ht="87.75" customHeight="1">
      <c r="A105" s="5">
        <v>909</v>
      </c>
      <c r="B105" s="16" t="s">
        <v>144</v>
      </c>
      <c r="C105" s="17" t="s">
        <v>104</v>
      </c>
      <c r="D105" s="38">
        <v>185000</v>
      </c>
      <c r="E105" s="28"/>
      <c r="F105" s="28">
        <f t="shared" si="2"/>
        <v>185000</v>
      </c>
      <c r="G105" s="28"/>
      <c r="H105" s="28">
        <f t="shared" si="2"/>
        <v>185000</v>
      </c>
      <c r="I105" s="28"/>
      <c r="J105" s="28">
        <f t="shared" si="3"/>
        <v>185000</v>
      </c>
    </row>
    <row r="106" spans="1:10" ht="84" customHeight="1">
      <c r="A106" s="5">
        <v>909</v>
      </c>
      <c r="B106" s="16" t="s">
        <v>145</v>
      </c>
      <c r="C106" s="17" t="s">
        <v>105</v>
      </c>
      <c r="D106" s="38">
        <v>158000</v>
      </c>
      <c r="E106" s="28"/>
      <c r="F106" s="28">
        <f t="shared" si="2"/>
        <v>158000</v>
      </c>
      <c r="G106" s="28"/>
      <c r="H106" s="28">
        <f t="shared" si="2"/>
        <v>158000</v>
      </c>
      <c r="I106" s="28"/>
      <c r="J106" s="28">
        <f t="shared" si="3"/>
        <v>158000</v>
      </c>
    </row>
    <row r="107" spans="1:10" ht="99" customHeight="1">
      <c r="A107" s="5">
        <v>909</v>
      </c>
      <c r="B107" s="16" t="s">
        <v>146</v>
      </c>
      <c r="C107" s="17" t="s">
        <v>106</v>
      </c>
      <c r="D107" s="38">
        <v>1457800</v>
      </c>
      <c r="E107" s="28"/>
      <c r="F107" s="28">
        <f t="shared" si="2"/>
        <v>1457800</v>
      </c>
      <c r="G107" s="28"/>
      <c r="H107" s="28">
        <f t="shared" si="2"/>
        <v>1457800</v>
      </c>
      <c r="I107" s="28"/>
      <c r="J107" s="28">
        <f t="shared" si="3"/>
        <v>1457800</v>
      </c>
    </row>
    <row r="108" spans="1:10" ht="67.5" customHeight="1">
      <c r="A108" s="5">
        <v>906</v>
      </c>
      <c r="B108" s="16" t="s">
        <v>147</v>
      </c>
      <c r="C108" s="17" t="s">
        <v>107</v>
      </c>
      <c r="D108" s="38">
        <v>13232800</v>
      </c>
      <c r="E108" s="28"/>
      <c r="F108" s="28">
        <f t="shared" si="2"/>
        <v>13232800</v>
      </c>
      <c r="G108" s="28"/>
      <c r="H108" s="28">
        <f t="shared" si="2"/>
        <v>13232800</v>
      </c>
      <c r="I108" s="28"/>
      <c r="J108" s="28">
        <f t="shared" si="3"/>
        <v>13232800</v>
      </c>
    </row>
    <row r="109" spans="1:10" ht="53.25" customHeight="1">
      <c r="A109" s="5">
        <v>936</v>
      </c>
      <c r="B109" s="16" t="s">
        <v>148</v>
      </c>
      <c r="C109" s="17" t="s">
        <v>108</v>
      </c>
      <c r="D109" s="38">
        <v>154415100</v>
      </c>
      <c r="E109" s="28"/>
      <c r="F109" s="28">
        <f t="shared" si="2"/>
        <v>154415100</v>
      </c>
      <c r="G109" s="28"/>
      <c r="H109" s="28">
        <f t="shared" si="2"/>
        <v>154415100</v>
      </c>
      <c r="I109" s="28"/>
      <c r="J109" s="28">
        <f t="shared" si="3"/>
        <v>154415100</v>
      </c>
    </row>
    <row r="110" spans="1:10" ht="52.5" customHeight="1">
      <c r="A110" s="5">
        <v>938</v>
      </c>
      <c r="B110" s="16" t="s">
        <v>149</v>
      </c>
      <c r="C110" s="17" t="s">
        <v>109</v>
      </c>
      <c r="D110" s="38">
        <v>8179300</v>
      </c>
      <c r="E110" s="28"/>
      <c r="F110" s="28">
        <f t="shared" si="2"/>
        <v>8179300</v>
      </c>
      <c r="G110" s="28"/>
      <c r="H110" s="28">
        <f t="shared" si="2"/>
        <v>8179300</v>
      </c>
      <c r="I110" s="28"/>
      <c r="J110" s="28">
        <f t="shared" si="3"/>
        <v>8179300</v>
      </c>
    </row>
    <row r="111" spans="1:10" ht="66.75" customHeight="1">
      <c r="A111" s="5">
        <v>903</v>
      </c>
      <c r="B111" s="16" t="s">
        <v>246</v>
      </c>
      <c r="C111" s="17" t="s">
        <v>110</v>
      </c>
      <c r="D111" s="28">
        <v>0</v>
      </c>
      <c r="E111" s="28"/>
      <c r="F111" s="28">
        <f t="shared" si="2"/>
        <v>0</v>
      </c>
      <c r="G111" s="28">
        <v>5884300</v>
      </c>
      <c r="H111" s="28">
        <f t="shared" si="2"/>
        <v>5884300</v>
      </c>
      <c r="I111" s="28"/>
      <c r="J111" s="28">
        <f t="shared" si="3"/>
        <v>5884300</v>
      </c>
    </row>
    <row r="112" spans="1:10" ht="68.25" customHeight="1">
      <c r="A112" s="5">
        <v>934</v>
      </c>
      <c r="B112" s="16" t="s">
        <v>150</v>
      </c>
      <c r="C112" s="17" t="s">
        <v>214</v>
      </c>
      <c r="D112" s="38">
        <v>522703600</v>
      </c>
      <c r="E112" s="28"/>
      <c r="F112" s="28">
        <f t="shared" si="2"/>
        <v>522703600</v>
      </c>
      <c r="G112" s="28"/>
      <c r="H112" s="28">
        <f t="shared" si="2"/>
        <v>522703600</v>
      </c>
      <c r="I112" s="28"/>
      <c r="J112" s="28">
        <f t="shared" si="3"/>
        <v>522703600</v>
      </c>
    </row>
    <row r="113" spans="1:10" ht="84" customHeight="1">
      <c r="A113" s="5">
        <v>940</v>
      </c>
      <c r="B113" s="16" t="s">
        <v>151</v>
      </c>
      <c r="C113" s="17" t="s">
        <v>208</v>
      </c>
      <c r="D113" s="38">
        <v>66000</v>
      </c>
      <c r="E113" s="28"/>
      <c r="F113" s="28">
        <f t="shared" si="2"/>
        <v>66000</v>
      </c>
      <c r="G113" s="28"/>
      <c r="H113" s="28">
        <f t="shared" si="2"/>
        <v>66000</v>
      </c>
      <c r="I113" s="28"/>
      <c r="J113" s="28">
        <f t="shared" si="3"/>
        <v>66000</v>
      </c>
    </row>
    <row r="114" spans="1:10" ht="113.25" customHeight="1">
      <c r="A114" s="5">
        <v>940</v>
      </c>
      <c r="B114" s="16" t="s">
        <v>152</v>
      </c>
      <c r="C114" s="17" t="s">
        <v>209</v>
      </c>
      <c r="D114" s="38">
        <v>4157700</v>
      </c>
      <c r="E114" s="28"/>
      <c r="F114" s="28">
        <f t="shared" si="2"/>
        <v>4157700</v>
      </c>
      <c r="G114" s="28"/>
      <c r="H114" s="28">
        <f t="shared" si="2"/>
        <v>4157700</v>
      </c>
      <c r="I114" s="28"/>
      <c r="J114" s="28">
        <f t="shared" si="3"/>
        <v>4157700</v>
      </c>
    </row>
    <row r="115" spans="1:10" ht="120" customHeight="1">
      <c r="A115" s="5">
        <v>909</v>
      </c>
      <c r="B115" s="16" t="s">
        <v>153</v>
      </c>
      <c r="C115" s="17" t="s">
        <v>215</v>
      </c>
      <c r="D115" s="38">
        <v>14468200</v>
      </c>
      <c r="E115" s="28"/>
      <c r="F115" s="28">
        <f t="shared" si="2"/>
        <v>14468200</v>
      </c>
      <c r="G115" s="28"/>
      <c r="H115" s="28">
        <f t="shared" si="2"/>
        <v>14468200</v>
      </c>
      <c r="I115" s="28"/>
      <c r="J115" s="28">
        <f t="shared" si="3"/>
        <v>14468200</v>
      </c>
    </row>
    <row r="116" spans="1:10" ht="68.25" customHeight="1">
      <c r="A116" s="5">
        <v>901</v>
      </c>
      <c r="B116" s="16" t="s">
        <v>154</v>
      </c>
      <c r="C116" s="17" t="s">
        <v>231</v>
      </c>
      <c r="D116" s="38">
        <v>1953500</v>
      </c>
      <c r="E116" s="28"/>
      <c r="F116" s="28">
        <f t="shared" si="2"/>
        <v>1953500</v>
      </c>
      <c r="G116" s="28"/>
      <c r="H116" s="28">
        <f t="shared" si="2"/>
        <v>1953500</v>
      </c>
      <c r="I116" s="28"/>
      <c r="J116" s="28">
        <f t="shared" si="3"/>
        <v>1953500</v>
      </c>
    </row>
    <row r="117" spans="1:10" ht="135.75" customHeight="1">
      <c r="A117" s="5">
        <v>903</v>
      </c>
      <c r="B117" s="16" t="s">
        <v>155</v>
      </c>
      <c r="C117" s="17" t="s">
        <v>111</v>
      </c>
      <c r="D117" s="38">
        <v>10913700</v>
      </c>
      <c r="E117" s="28"/>
      <c r="F117" s="28">
        <f t="shared" si="2"/>
        <v>10913700</v>
      </c>
      <c r="G117" s="28"/>
      <c r="H117" s="28">
        <f t="shared" si="2"/>
        <v>10913700</v>
      </c>
      <c r="I117" s="28"/>
      <c r="J117" s="28">
        <f t="shared" si="3"/>
        <v>10913700</v>
      </c>
    </row>
    <row r="118" spans="1:10" ht="63" hidden="1">
      <c r="B118" s="16" t="s">
        <v>112</v>
      </c>
      <c r="C118" s="17" t="s">
        <v>113</v>
      </c>
      <c r="D118" s="28">
        <v>0</v>
      </c>
      <c r="E118" s="28"/>
      <c r="F118" s="28">
        <f t="shared" si="2"/>
        <v>0</v>
      </c>
      <c r="G118" s="28"/>
      <c r="H118" s="28">
        <f t="shared" si="2"/>
        <v>0</v>
      </c>
      <c r="I118" s="28"/>
      <c r="J118" s="28">
        <f t="shared" si="3"/>
        <v>0</v>
      </c>
    </row>
    <row r="119" spans="1:10" ht="117" customHeight="1">
      <c r="A119" s="5">
        <v>901</v>
      </c>
      <c r="B119" s="16" t="s">
        <v>244</v>
      </c>
      <c r="C119" s="17" t="s">
        <v>243</v>
      </c>
      <c r="D119" s="28">
        <v>0</v>
      </c>
      <c r="E119" s="28">
        <v>170241000</v>
      </c>
      <c r="F119" s="28">
        <f t="shared" si="2"/>
        <v>170241000</v>
      </c>
      <c r="G119" s="28"/>
      <c r="H119" s="28">
        <f t="shared" si="2"/>
        <v>170241000</v>
      </c>
      <c r="I119" s="28"/>
      <c r="J119" s="28">
        <f t="shared" si="3"/>
        <v>170241000</v>
      </c>
    </row>
    <row r="120" spans="1:10" ht="148.5" customHeight="1">
      <c r="A120" s="5">
        <v>924</v>
      </c>
      <c r="B120" s="16" t="s">
        <v>182</v>
      </c>
      <c r="C120" s="17" t="s">
        <v>232</v>
      </c>
      <c r="D120" s="28">
        <v>175288000</v>
      </c>
      <c r="E120" s="28">
        <v>52420900</v>
      </c>
      <c r="F120" s="28">
        <f>D120+E120</f>
        <v>227708900</v>
      </c>
      <c r="G120" s="28"/>
      <c r="H120" s="28">
        <f t="shared" si="2"/>
        <v>227708900</v>
      </c>
      <c r="I120" s="28"/>
      <c r="J120" s="28">
        <f t="shared" si="3"/>
        <v>227708900</v>
      </c>
    </row>
    <row r="121" spans="1:10" ht="116.25" customHeight="1">
      <c r="A121" s="5">
        <v>924</v>
      </c>
      <c r="B121" s="16" t="s">
        <v>156</v>
      </c>
      <c r="C121" s="17" t="s">
        <v>114</v>
      </c>
      <c r="D121" s="38">
        <v>28776700</v>
      </c>
      <c r="E121" s="28"/>
      <c r="F121" s="28">
        <f t="shared" si="2"/>
        <v>28776700</v>
      </c>
      <c r="G121" s="28"/>
      <c r="H121" s="28">
        <f t="shared" si="2"/>
        <v>28776700</v>
      </c>
      <c r="I121" s="28"/>
      <c r="J121" s="28">
        <f t="shared" si="3"/>
        <v>28776700</v>
      </c>
    </row>
    <row r="122" spans="1:10" ht="84" customHeight="1">
      <c r="A122" s="5">
        <v>902</v>
      </c>
      <c r="B122" s="16" t="s">
        <v>157</v>
      </c>
      <c r="C122" s="17" t="s">
        <v>115</v>
      </c>
      <c r="D122" s="38">
        <v>3790200</v>
      </c>
      <c r="E122" s="28"/>
      <c r="F122" s="28">
        <f t="shared" si="2"/>
        <v>3790200</v>
      </c>
      <c r="G122" s="28"/>
      <c r="H122" s="28">
        <f t="shared" si="2"/>
        <v>3790200</v>
      </c>
      <c r="I122" s="28"/>
      <c r="J122" s="28">
        <f t="shared" si="3"/>
        <v>3790200</v>
      </c>
    </row>
    <row r="123" spans="1:10" ht="69.75" customHeight="1">
      <c r="A123" s="5">
        <v>924</v>
      </c>
      <c r="B123" s="16" t="s">
        <v>210</v>
      </c>
      <c r="C123" s="17" t="s">
        <v>216</v>
      </c>
      <c r="D123" s="38">
        <v>513804900</v>
      </c>
      <c r="E123" s="28"/>
      <c r="F123" s="28">
        <f t="shared" si="2"/>
        <v>513804900</v>
      </c>
      <c r="G123" s="28"/>
      <c r="H123" s="28">
        <f t="shared" si="2"/>
        <v>513804900</v>
      </c>
      <c r="I123" s="28"/>
      <c r="J123" s="28">
        <f t="shared" si="3"/>
        <v>513804900</v>
      </c>
    </row>
    <row r="124" spans="1:10">
      <c r="B124" s="22" t="s">
        <v>116</v>
      </c>
      <c r="C124" s="23" t="s">
        <v>117</v>
      </c>
      <c r="D124" s="26">
        <f>SUM(D125:D133)</f>
        <v>9408800</v>
      </c>
      <c r="E124" s="26">
        <f>SUM(E125:E133)</f>
        <v>93480300</v>
      </c>
      <c r="F124" s="26">
        <f t="shared" si="2"/>
        <v>102889100</v>
      </c>
      <c r="G124" s="26">
        <f>SUM(G125:G136)</f>
        <v>1517104600</v>
      </c>
      <c r="H124" s="26">
        <f t="shared" si="2"/>
        <v>1619993700</v>
      </c>
      <c r="I124" s="26">
        <f>SUM(I125:I136)</f>
        <v>0</v>
      </c>
      <c r="J124" s="26">
        <f t="shared" si="3"/>
        <v>1619993700</v>
      </c>
    </row>
    <row r="125" spans="1:10" ht="68.25" customHeight="1">
      <c r="A125" s="5">
        <v>920</v>
      </c>
      <c r="B125" s="16" t="s">
        <v>218</v>
      </c>
      <c r="C125" s="17" t="s">
        <v>118</v>
      </c>
      <c r="D125" s="28">
        <v>5643400</v>
      </c>
      <c r="E125" s="28"/>
      <c r="F125" s="28">
        <f t="shared" si="2"/>
        <v>5643400</v>
      </c>
      <c r="G125" s="28"/>
      <c r="H125" s="28">
        <f t="shared" si="2"/>
        <v>5643400</v>
      </c>
      <c r="I125" s="28"/>
      <c r="J125" s="28">
        <f t="shared" si="3"/>
        <v>5643400</v>
      </c>
    </row>
    <row r="126" spans="1:10" ht="69" customHeight="1">
      <c r="A126" s="5">
        <v>920</v>
      </c>
      <c r="B126" s="16" t="s">
        <v>219</v>
      </c>
      <c r="C126" s="17" t="s">
        <v>119</v>
      </c>
      <c r="D126" s="28">
        <v>652600</v>
      </c>
      <c r="E126" s="28"/>
      <c r="F126" s="28">
        <f t="shared" si="2"/>
        <v>652600</v>
      </c>
      <c r="G126" s="28"/>
      <c r="H126" s="28">
        <f t="shared" si="2"/>
        <v>652600</v>
      </c>
      <c r="I126" s="28"/>
      <c r="J126" s="28">
        <f t="shared" si="3"/>
        <v>652600</v>
      </c>
    </row>
    <row r="127" spans="1:10" ht="220.5" hidden="1">
      <c r="B127" s="16" t="s">
        <v>120</v>
      </c>
      <c r="C127" s="17" t="s">
        <v>121</v>
      </c>
      <c r="D127" s="28">
        <v>0</v>
      </c>
      <c r="E127" s="28"/>
      <c r="F127" s="28">
        <f t="shared" si="2"/>
        <v>0</v>
      </c>
      <c r="G127" s="28"/>
      <c r="H127" s="28">
        <f t="shared" si="2"/>
        <v>0</v>
      </c>
      <c r="I127" s="28"/>
      <c r="J127" s="28">
        <f t="shared" si="3"/>
        <v>0</v>
      </c>
    </row>
    <row r="128" spans="1:10" ht="141.75" hidden="1">
      <c r="B128" s="16" t="s">
        <v>211</v>
      </c>
      <c r="C128" s="17" t="s">
        <v>122</v>
      </c>
      <c r="D128" s="28">
        <v>0</v>
      </c>
      <c r="E128" s="28"/>
      <c r="F128" s="28">
        <f t="shared" si="2"/>
        <v>0</v>
      </c>
      <c r="G128" s="28"/>
      <c r="H128" s="28">
        <f t="shared" si="2"/>
        <v>0</v>
      </c>
      <c r="I128" s="28"/>
      <c r="J128" s="28">
        <f t="shared" si="3"/>
        <v>0</v>
      </c>
    </row>
    <row r="129" spans="1:10" ht="157.5" hidden="1">
      <c r="B129" s="16" t="s">
        <v>123</v>
      </c>
      <c r="C129" s="17" t="s">
        <v>124</v>
      </c>
      <c r="D129" s="28">
        <v>0</v>
      </c>
      <c r="E129" s="28"/>
      <c r="F129" s="28">
        <f t="shared" si="2"/>
        <v>0</v>
      </c>
      <c r="G129" s="28"/>
      <c r="H129" s="28">
        <f t="shared" si="2"/>
        <v>0</v>
      </c>
      <c r="I129" s="28"/>
      <c r="J129" s="28">
        <f t="shared" si="3"/>
        <v>0</v>
      </c>
    </row>
    <row r="130" spans="1:10" ht="94.5" hidden="1">
      <c r="B130" s="16" t="s">
        <v>125</v>
      </c>
      <c r="C130" s="17" t="s">
        <v>126</v>
      </c>
      <c r="D130" s="28">
        <v>0</v>
      </c>
      <c r="E130" s="28"/>
      <c r="F130" s="28">
        <f t="shared" si="2"/>
        <v>0</v>
      </c>
      <c r="G130" s="28"/>
      <c r="H130" s="28">
        <f t="shared" si="2"/>
        <v>0</v>
      </c>
      <c r="I130" s="28"/>
      <c r="J130" s="28">
        <f t="shared" si="3"/>
        <v>0</v>
      </c>
    </row>
    <row r="131" spans="1:10" ht="83.25" customHeight="1">
      <c r="A131" s="5">
        <v>901</v>
      </c>
      <c r="B131" s="16" t="s">
        <v>245</v>
      </c>
      <c r="C131" s="17" t="s">
        <v>287</v>
      </c>
      <c r="D131" s="28">
        <v>0</v>
      </c>
      <c r="E131" s="28">
        <v>93480300</v>
      </c>
      <c r="F131" s="28">
        <f t="shared" si="2"/>
        <v>93480300</v>
      </c>
      <c r="G131" s="28"/>
      <c r="H131" s="28">
        <f t="shared" si="2"/>
        <v>93480300</v>
      </c>
      <c r="I131" s="28"/>
      <c r="J131" s="28">
        <f t="shared" si="3"/>
        <v>93480300</v>
      </c>
    </row>
    <row r="132" spans="1:10" ht="94.5" hidden="1">
      <c r="B132" s="16" t="s">
        <v>127</v>
      </c>
      <c r="C132" s="17" t="s">
        <v>128</v>
      </c>
      <c r="D132" s="28">
        <v>0</v>
      </c>
      <c r="E132" s="28"/>
      <c r="F132" s="28">
        <f t="shared" si="2"/>
        <v>0</v>
      </c>
      <c r="G132" s="28"/>
      <c r="H132" s="28">
        <f t="shared" si="2"/>
        <v>0</v>
      </c>
      <c r="I132" s="28"/>
      <c r="J132" s="28">
        <f t="shared" si="3"/>
        <v>0</v>
      </c>
    </row>
    <row r="133" spans="1:10" ht="101.25" customHeight="1">
      <c r="A133" s="5">
        <v>902</v>
      </c>
      <c r="B133" s="24" t="s">
        <v>158</v>
      </c>
      <c r="C133" s="17" t="s">
        <v>217</v>
      </c>
      <c r="D133" s="37">
        <v>3112800</v>
      </c>
      <c r="E133" s="30"/>
      <c r="F133" s="30">
        <f t="shared" si="2"/>
        <v>3112800</v>
      </c>
      <c r="G133" s="30"/>
      <c r="H133" s="30">
        <f t="shared" si="2"/>
        <v>3112800</v>
      </c>
      <c r="I133" s="30"/>
      <c r="J133" s="30">
        <f t="shared" si="3"/>
        <v>3112800</v>
      </c>
    </row>
    <row r="134" spans="1:10" ht="118.5" customHeight="1">
      <c r="A134" s="5">
        <v>901</v>
      </c>
      <c r="B134" s="16" t="s">
        <v>264</v>
      </c>
      <c r="C134" s="17" t="s">
        <v>265</v>
      </c>
      <c r="D134" s="30"/>
      <c r="E134" s="30"/>
      <c r="F134" s="30"/>
      <c r="G134" s="30">
        <v>1375292200</v>
      </c>
      <c r="H134" s="30">
        <f>F134+G134</f>
        <v>1375292200</v>
      </c>
      <c r="I134" s="30"/>
      <c r="J134" s="30">
        <f t="shared" si="3"/>
        <v>1375292200</v>
      </c>
    </row>
    <row r="135" spans="1:10" ht="129" customHeight="1">
      <c r="A135" s="5">
        <v>901</v>
      </c>
      <c r="B135" s="16" t="s">
        <v>266</v>
      </c>
      <c r="C135" s="17" t="s">
        <v>267</v>
      </c>
      <c r="D135" s="30"/>
      <c r="E135" s="30"/>
      <c r="F135" s="30"/>
      <c r="G135" s="30">
        <v>80812400</v>
      </c>
      <c r="H135" s="30">
        <f>F135+G135</f>
        <v>80812400</v>
      </c>
      <c r="I135" s="30"/>
      <c r="J135" s="30">
        <f t="shared" si="3"/>
        <v>80812400</v>
      </c>
    </row>
    <row r="136" spans="1:10" ht="69.75" customHeight="1">
      <c r="A136" s="5">
        <v>909</v>
      </c>
      <c r="B136" s="16" t="s">
        <v>268</v>
      </c>
      <c r="C136" s="17" t="s">
        <v>269</v>
      </c>
      <c r="D136" s="30"/>
      <c r="E136" s="30"/>
      <c r="F136" s="30"/>
      <c r="G136" s="30">
        <v>61000000</v>
      </c>
      <c r="H136" s="30">
        <f>F136+G136</f>
        <v>61000000</v>
      </c>
      <c r="I136" s="30"/>
      <c r="J136" s="30">
        <f t="shared" si="3"/>
        <v>61000000</v>
      </c>
    </row>
    <row r="137" spans="1:10" ht="35.25" customHeight="1">
      <c r="B137" s="23" t="s">
        <v>286</v>
      </c>
      <c r="C137" s="23" t="s">
        <v>129</v>
      </c>
      <c r="D137" s="26">
        <f t="shared" ref="D137:I137" si="4">D138</f>
        <v>0</v>
      </c>
      <c r="E137" s="26">
        <f t="shared" si="4"/>
        <v>55667</v>
      </c>
      <c r="F137" s="26">
        <f t="shared" si="4"/>
        <v>55667</v>
      </c>
      <c r="G137" s="26">
        <f t="shared" si="4"/>
        <v>11899000</v>
      </c>
      <c r="H137" s="26">
        <f t="shared" si="4"/>
        <v>11954667</v>
      </c>
      <c r="I137" s="26">
        <f t="shared" si="4"/>
        <v>-11899000</v>
      </c>
      <c r="J137" s="26">
        <f t="shared" si="3"/>
        <v>55667</v>
      </c>
    </row>
    <row r="138" spans="1:10" ht="67.5" customHeight="1">
      <c r="A138" s="5">
        <v>909</v>
      </c>
      <c r="B138" s="16" t="s">
        <v>181</v>
      </c>
      <c r="C138" s="17" t="s">
        <v>130</v>
      </c>
      <c r="D138" s="28">
        <v>0</v>
      </c>
      <c r="E138" s="28">
        <v>55667</v>
      </c>
      <c r="F138" s="30">
        <f t="shared" si="2"/>
        <v>55667</v>
      </c>
      <c r="G138" s="30">
        <v>11899000</v>
      </c>
      <c r="H138" s="30">
        <f t="shared" si="2"/>
        <v>11954667</v>
      </c>
      <c r="I138" s="30">
        <v>-11899000</v>
      </c>
      <c r="J138" s="30">
        <f t="shared" si="3"/>
        <v>55667</v>
      </c>
    </row>
    <row r="139" spans="1:10" ht="54.75" customHeight="1">
      <c r="B139" s="22" t="s">
        <v>249</v>
      </c>
      <c r="C139" s="23" t="s">
        <v>250</v>
      </c>
      <c r="D139" s="26">
        <f>SUM(D140:D142)</f>
        <v>314020166</v>
      </c>
      <c r="E139" s="26">
        <f>SUM(E140:E142)</f>
        <v>25572150</v>
      </c>
      <c r="F139" s="26">
        <f t="shared" si="2"/>
        <v>339592316</v>
      </c>
      <c r="G139" s="26">
        <f>SUM(G140:G142)</f>
        <v>202245865.06</v>
      </c>
      <c r="H139" s="26">
        <f t="shared" si="2"/>
        <v>541838181.05999994</v>
      </c>
      <c r="I139" s="26">
        <f>SUM(I140:I142)</f>
        <v>0</v>
      </c>
      <c r="J139" s="26">
        <f>H139+I139</f>
        <v>541838181.05999994</v>
      </c>
    </row>
    <row r="140" spans="1:10" ht="118.5" customHeight="1">
      <c r="A140" s="5">
        <v>908</v>
      </c>
      <c r="B140" s="16" t="s">
        <v>226</v>
      </c>
      <c r="C140" s="17" t="s">
        <v>253</v>
      </c>
      <c r="D140" s="30">
        <f>103482904+105268631</f>
        <v>208751535</v>
      </c>
      <c r="E140" s="30">
        <v>3487935</v>
      </c>
      <c r="F140" s="30">
        <f>D140+E140</f>
        <v>212239470</v>
      </c>
      <c r="G140" s="30">
        <v>4182979.06</v>
      </c>
      <c r="H140" s="30">
        <f>F140+G140</f>
        <v>216422449.06</v>
      </c>
      <c r="I140" s="30"/>
      <c r="J140" s="30">
        <f>H140+I140</f>
        <v>216422449.06</v>
      </c>
    </row>
    <row r="141" spans="1:10" ht="116.25" customHeight="1">
      <c r="A141" s="5">
        <v>924</v>
      </c>
      <c r="B141" s="16" t="s">
        <v>233</v>
      </c>
      <c r="C141" s="17" t="s">
        <v>254</v>
      </c>
      <c r="D141" s="30">
        <v>52634315</v>
      </c>
      <c r="E141" s="30"/>
      <c r="F141" s="30">
        <f>D141+E141</f>
        <v>52634315</v>
      </c>
      <c r="G141" s="30">
        <v>175000000</v>
      </c>
      <c r="H141" s="30">
        <f>F141+G141</f>
        <v>227634315</v>
      </c>
      <c r="I141" s="30">
        <v>-120437114</v>
      </c>
      <c r="J141" s="30">
        <f>H141+I141</f>
        <v>107197201</v>
      </c>
    </row>
    <row r="142" spans="1:10" ht="154.5" customHeight="1">
      <c r="A142" s="5">
        <v>924</v>
      </c>
      <c r="B142" s="16" t="s">
        <v>234</v>
      </c>
      <c r="C142" s="17" t="s">
        <v>255</v>
      </c>
      <c r="D142" s="30">
        <v>52634316</v>
      </c>
      <c r="E142" s="30">
        <v>22084215</v>
      </c>
      <c r="F142" s="30">
        <f>D142+E142</f>
        <v>74718531</v>
      </c>
      <c r="G142" s="30">
        <v>23062886</v>
      </c>
      <c r="H142" s="30">
        <f>F142+G142</f>
        <v>97781417</v>
      </c>
      <c r="I142" s="30">
        <v>120437114</v>
      </c>
      <c r="J142" s="30">
        <f>H142+I142</f>
        <v>218218531</v>
      </c>
    </row>
    <row r="143" spans="1:10">
      <c r="B143" s="40" t="s">
        <v>131</v>
      </c>
      <c r="C143" s="41"/>
      <c r="D143" s="32">
        <f>SUM(D9,D49)</f>
        <v>39348365466</v>
      </c>
      <c r="E143" s="32">
        <f>SUM(E9,E49)</f>
        <v>858021217</v>
      </c>
      <c r="F143" s="32">
        <f>D143+E143</f>
        <v>40206386683</v>
      </c>
      <c r="G143" s="32">
        <f>SUM(G9,G49)</f>
        <v>3128177265.0599999</v>
      </c>
      <c r="H143" s="32">
        <f>F143+G143</f>
        <v>43334563948.059998</v>
      </c>
      <c r="I143" s="32">
        <f>SUM(I9,I49)</f>
        <v>115000000</v>
      </c>
      <c r="J143" s="32">
        <f>H143+I143</f>
        <v>43449563948.059998</v>
      </c>
    </row>
    <row r="144" spans="1:10" ht="31.5">
      <c r="B144" s="22" t="s">
        <v>132</v>
      </c>
      <c r="C144" s="23" t="s">
        <v>133</v>
      </c>
      <c r="D144" s="31"/>
      <c r="E144" s="31"/>
      <c r="F144" s="31"/>
    </row>
    <row r="145" spans="2:10">
      <c r="B145" s="40" t="s">
        <v>134</v>
      </c>
      <c r="C145" s="41"/>
      <c r="D145" s="32">
        <f>D143+D144</f>
        <v>39348365466</v>
      </c>
      <c r="E145" s="32"/>
      <c r="F145" s="32"/>
    </row>
    <row r="146" spans="2:10">
      <c r="D146" s="12"/>
      <c r="E146" s="12"/>
      <c r="F146" s="12"/>
    </row>
    <row r="147" spans="2:10">
      <c r="C147" s="2" t="s">
        <v>220</v>
      </c>
      <c r="D147" s="12"/>
      <c r="E147" s="12">
        <f>52420900+22084215</f>
        <v>74505115</v>
      </c>
      <c r="F147" s="12"/>
      <c r="G147" s="12">
        <f>175000000+23062886</f>
        <v>198062886</v>
      </c>
    </row>
    <row r="148" spans="2:10">
      <c r="C148" s="2" t="s">
        <v>221</v>
      </c>
      <c r="D148" s="12"/>
      <c r="E148" s="12"/>
      <c r="F148" s="12"/>
      <c r="G148" s="12">
        <f>3857000</f>
        <v>3857000</v>
      </c>
    </row>
    <row r="149" spans="2:10">
      <c r="C149" s="2" t="s">
        <v>257</v>
      </c>
      <c r="D149" s="12"/>
      <c r="E149" s="12"/>
      <c r="F149" s="12"/>
      <c r="G149" s="12">
        <f>34530000</f>
        <v>34530000</v>
      </c>
    </row>
    <row r="150" spans="2:10">
      <c r="C150" s="2" t="s">
        <v>223</v>
      </c>
      <c r="D150" s="12"/>
      <c r="E150" s="12">
        <f>17088100+12308600+5456500+170241000+93480300+55667</f>
        <v>298630167</v>
      </c>
      <c r="F150" s="12"/>
      <c r="G150" s="12">
        <f>74661100+6863100+60858500+14179300+408642000+5884300+1375292200+80812400+61000000+11899000</f>
        <v>2100091900</v>
      </c>
    </row>
    <row r="151" spans="2:10">
      <c r="C151" s="2" t="s">
        <v>224</v>
      </c>
      <c r="D151" s="12"/>
      <c r="E151" s="12"/>
      <c r="F151" s="12"/>
      <c r="G151" s="12">
        <f>2000000+41000000+32917000+6855000+5000000+16600000+26051000+240000000</f>
        <v>370423000</v>
      </c>
    </row>
    <row r="152" spans="2:10">
      <c r="C152" s="2" t="s">
        <v>225</v>
      </c>
      <c r="D152" s="12"/>
      <c r="E152" s="12">
        <v>3487935</v>
      </c>
      <c r="F152" s="12"/>
      <c r="G152" s="12">
        <f>9729500+4182979</f>
        <v>13912479</v>
      </c>
    </row>
    <row r="153" spans="2:10">
      <c r="C153" s="2" t="s">
        <v>236</v>
      </c>
      <c r="D153" s="12"/>
      <c r="E153" s="12">
        <v>191398000</v>
      </c>
      <c r="F153" s="12"/>
      <c r="G153" s="12"/>
      <c r="H153" s="12">
        <f>SUM(G147:G152)</f>
        <v>2720877265</v>
      </c>
      <c r="I153" s="12"/>
      <c r="J153" s="12"/>
    </row>
    <row r="154" spans="2:10">
      <c r="C154" s="2" t="s">
        <v>251</v>
      </c>
      <c r="D154" s="12"/>
      <c r="E154" s="12">
        <v>290000000</v>
      </c>
      <c r="F154" s="12"/>
      <c r="G154" s="12">
        <f>200000000+200000000+7300000</f>
        <v>407300000</v>
      </c>
      <c r="I154" s="12">
        <v>115000000</v>
      </c>
    </row>
    <row r="155" spans="2:10">
      <c r="C155" s="2"/>
      <c r="D155" s="12"/>
      <c r="E155" s="12"/>
      <c r="F155" s="12"/>
    </row>
    <row r="156" spans="2:10">
      <c r="C156" s="2" t="s">
        <v>222</v>
      </c>
      <c r="D156" s="12">
        <f>SUM(D147:D155)</f>
        <v>0</v>
      </c>
      <c r="E156" s="12">
        <f>SUM(E147:E155)</f>
        <v>858021217</v>
      </c>
      <c r="F156" s="12"/>
      <c r="G156" s="12">
        <f>SUM(G147:G155)</f>
        <v>3128177265</v>
      </c>
      <c r="I156" s="12">
        <f>SUM(I147:I155)</f>
        <v>115000000</v>
      </c>
    </row>
    <row r="157" spans="2:10">
      <c r="D157" s="12"/>
      <c r="E157" s="12">
        <f>E156-E143</f>
        <v>0</v>
      </c>
      <c r="F157" s="12"/>
      <c r="G157" s="12">
        <f>G143-G156</f>
        <v>5.9999942779541016E-2</v>
      </c>
      <c r="I157" s="12">
        <f>I143-I156</f>
        <v>0</v>
      </c>
    </row>
  </sheetData>
  <autoFilter ref="A1:A146"/>
  <mergeCells count="7">
    <mergeCell ref="B143:C143"/>
    <mergeCell ref="B145:C145"/>
    <mergeCell ref="B1:J1"/>
    <mergeCell ref="B2:J2"/>
    <mergeCell ref="B3:J3"/>
    <mergeCell ref="B5:J5"/>
    <mergeCell ref="B6:J6"/>
  </mergeCells>
  <phoneticPr fontId="0" type="noConversion"/>
  <printOptions horizontalCentered="1"/>
  <pageMargins left="0.9055118110236221" right="0.24" top="0.78740157480314965" bottom="0.55118110236220474" header="0.39370078740157483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chernova</cp:lastModifiedBy>
  <cp:lastPrinted>2012-06-01T05:45:18Z</cp:lastPrinted>
  <dcterms:created xsi:type="dcterms:W3CDTF">2010-10-13T08:18:32Z</dcterms:created>
  <dcterms:modified xsi:type="dcterms:W3CDTF">2012-06-04T06:55:50Z</dcterms:modified>
</cp:coreProperties>
</file>